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325" activeTab="0"/>
  </bookViews>
  <sheets>
    <sheet name="Sheet1" sheetId="1" r:id="rId1"/>
  </sheets>
  <definedNames/>
  <calcPr fullCalcOnLoad="1"/>
</workbook>
</file>

<file path=xl/sharedStrings.xml><?xml version="1.0" encoding="utf-8"?>
<sst xmlns="http://schemas.openxmlformats.org/spreadsheetml/2006/main" count="45" uniqueCount="45">
  <si>
    <t>NSF Tools</t>
  </si>
  <si>
    <t>FY 2005 Congressional Request</t>
  </si>
  <si>
    <t>Change</t>
  </si>
  <si>
    <t>FY 2003 Actual</t>
  </si>
  <si>
    <t>FY 2005 Request</t>
  </si>
  <si>
    <t>Amount</t>
  </si>
  <si>
    <t>Percent</t>
  </si>
  <si>
    <r>
      <t>Facilities</t>
    </r>
    <r>
      <rPr>
        <b/>
        <vertAlign val="superscript"/>
        <sz val="11"/>
        <rFont val="Times New Roman"/>
        <family val="1"/>
      </rPr>
      <t>1,2,3</t>
    </r>
  </si>
  <si>
    <t>Academic Research Fleet</t>
  </si>
  <si>
    <t>Advanced Modular Incoherent Scatter Radar</t>
  </si>
  <si>
    <t>Cornell Electron Storage Ring</t>
  </si>
  <si>
    <t>Gemini</t>
  </si>
  <si>
    <t>Incorporated Research Institutions for Seismology</t>
  </si>
  <si>
    <t>Laser Interferometer Gravitational Wave Observatory</t>
  </si>
  <si>
    <r>
      <t>Major Research Equipment &amp; Facilities Construction</t>
    </r>
    <r>
      <rPr>
        <vertAlign val="superscript"/>
        <sz val="10"/>
        <rFont val="Times New Roman"/>
        <family val="1"/>
      </rPr>
      <t>1</t>
    </r>
  </si>
  <si>
    <t>Nanofabrication (NNUN/NNIN)</t>
  </si>
  <si>
    <r>
      <t>National High Magnetic Field Laboratory</t>
    </r>
    <r>
      <rPr>
        <vertAlign val="superscript"/>
        <sz val="10"/>
        <rFont val="Times New Roman"/>
        <family val="1"/>
      </rPr>
      <t>2</t>
    </r>
  </si>
  <si>
    <t>National Superconducting Cyclotron Laboratory</t>
  </si>
  <si>
    <t>Ocean Drilling Program/Integrated Ocean Drilling Pgm</t>
  </si>
  <si>
    <t>Partnerships for Advanced Computational Infrastructure</t>
  </si>
  <si>
    <r>
      <t>Other Facilities</t>
    </r>
    <r>
      <rPr>
        <vertAlign val="superscript"/>
        <sz val="10"/>
        <rFont val="Times New Roman"/>
        <family val="1"/>
      </rPr>
      <t>3</t>
    </r>
  </si>
  <si>
    <t>Infrastructure &amp; Instrumentation</t>
  </si>
  <si>
    <t>Advanced Networking Infrastructure</t>
  </si>
  <si>
    <t>Major Research Instrumentation</t>
  </si>
  <si>
    <t>National STEM Digital Library</t>
  </si>
  <si>
    <t>Research Resources</t>
  </si>
  <si>
    <t>Science Resource Statistics</t>
  </si>
  <si>
    <r>
      <t>Polar Tools, Facilities and Logistics</t>
    </r>
    <r>
      <rPr>
        <b/>
        <vertAlign val="superscript"/>
        <sz val="11"/>
        <rFont val="Times New Roman"/>
        <family val="1"/>
      </rPr>
      <t>4</t>
    </r>
  </si>
  <si>
    <t>Antarctic Facilities and Operations</t>
  </si>
  <si>
    <t>Antarctic Logistics</t>
  </si>
  <si>
    <t>Arctic Logistics</t>
  </si>
  <si>
    <r>
      <t>South Pole Station</t>
    </r>
    <r>
      <rPr>
        <vertAlign val="superscript"/>
        <sz val="11"/>
        <rFont val="Times New Roman"/>
        <family val="1"/>
      </rPr>
      <t>1</t>
    </r>
  </si>
  <si>
    <t>Federally-Funded R&amp;D Centers</t>
  </si>
  <si>
    <t>National Astronomy &amp; Ionosphere Center</t>
  </si>
  <si>
    <t>National Center for Atmospheric Research</t>
  </si>
  <si>
    <t>National Optical Astronomy Observatories</t>
  </si>
  <si>
    <t>National Radio Astronomy Observatories</t>
  </si>
  <si>
    <t>Science and Technology Policy Institute</t>
  </si>
  <si>
    <t>Total, Tools Support</t>
  </si>
  <si>
    <t>Totals may not add due to rounding.</t>
  </si>
  <si>
    <r>
      <t>1</t>
    </r>
    <r>
      <rPr>
        <sz val="9"/>
        <rFont val="Times New Roman"/>
        <family val="1"/>
      </rPr>
      <t>All MREFC projects are included in Facilities, except South Pole Station.  Funding levels for MREFC projects in this table include initial support for operations and maintenance funded through R&amp;RA (and EHR) as well as construction, acquisition and commissioning costs funded through MREFC.</t>
    </r>
  </si>
  <si>
    <r>
      <t>2</t>
    </r>
    <r>
      <rPr>
        <sz val="9"/>
        <rFont val="Times New Roman"/>
        <family val="1"/>
      </rPr>
      <t>Support for the National High Field Mass Spectrometry Facility will be integrated into the National High Magnetic Field Laboratory in FY 2004, and has been included in the FY 2003 Actual..</t>
    </r>
  </si>
  <si>
    <r>
      <t>3</t>
    </r>
    <r>
      <rPr>
        <sz val="9"/>
        <rFont val="Times New Roman"/>
        <family val="1"/>
      </rPr>
      <t>Other Facilities includes support for the Network for Computational Nanotechnology, and other physics, materials research, ocean sciences, atmospheric sciences, and earth sciences facilities.</t>
    </r>
  </si>
  <si>
    <r>
      <t>4</t>
    </r>
    <r>
      <rPr>
        <sz val="9"/>
        <rFont val="Times New Roman"/>
        <family val="1"/>
      </rPr>
      <t>Polar Tools, Facilities and Logistics includes South Pole Station, an MREFC project, with funding as described above.</t>
    </r>
  </si>
  <si>
    <t>FY 2004 Estimate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</si>
</sst>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quot;$&quot;#,##0.00"/>
    <numFmt numFmtId="166" formatCode="0.0%"/>
  </numFmts>
  <fonts count="12">
    <font>
      <sz val="10"/>
      <name val="Arial"/>
      <family val="0"/>
    </font>
    <font>
      <b/>
      <sz val="14"/>
      <name val="Times New Roman"/>
      <family val="1"/>
    </font>
    <font>
      <sz val="11"/>
      <name val="Times New Roman"/>
      <family val="1"/>
    </font>
    <font>
      <sz val="10"/>
      <name val="Times New Roman"/>
      <family val="1"/>
    </font>
    <font>
      <b/>
      <sz val="11"/>
      <name val="Times New Roman"/>
      <family val="1"/>
    </font>
    <font>
      <b/>
      <vertAlign val="superscript"/>
      <sz val="11"/>
      <name val="Times New Roman"/>
      <family val="1"/>
    </font>
    <font>
      <b/>
      <sz val="10"/>
      <name val="Times New Roman"/>
      <family val="1"/>
    </font>
    <font>
      <vertAlign val="superscript"/>
      <sz val="10"/>
      <name val="Times New Roman"/>
      <family val="1"/>
    </font>
    <font>
      <vertAlign val="superscript"/>
      <sz val="11"/>
      <name val="Times New Roman"/>
      <family val="1"/>
    </font>
    <font>
      <sz val="9"/>
      <name val="Times New Roman"/>
      <family val="1"/>
    </font>
    <font>
      <vertAlign val="superscript"/>
      <sz val="9"/>
      <name val="Times New Roman"/>
      <family val="1"/>
    </font>
    <font>
      <vertAlign val="superscript"/>
      <sz val="8"/>
      <name val="Times New Roman"/>
      <family val="1"/>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0" xfId="0" applyFont="1" applyFill="1" applyBorder="1" applyAlignment="1">
      <alignment/>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0" xfId="0" applyFont="1" applyFill="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0" fontId="3" fillId="0" borderId="5" xfId="0" applyFont="1" applyFill="1" applyBorder="1" applyAlignment="1">
      <alignment horizontal="right" wrapText="1"/>
    </xf>
    <xf numFmtId="0" fontId="4" fillId="0" borderId="6" xfId="0" applyFont="1" applyFill="1" applyBorder="1" applyAlignment="1">
      <alignment/>
    </xf>
    <xf numFmtId="0" fontId="4" fillId="0" borderId="0" xfId="0" applyFont="1" applyFill="1" applyAlignment="1">
      <alignment/>
    </xf>
    <xf numFmtId="164" fontId="4" fillId="0" borderId="0" xfId="0" applyNumberFormat="1" applyFont="1" applyFill="1" applyAlignment="1">
      <alignment/>
    </xf>
    <xf numFmtId="165" fontId="4" fillId="0" borderId="0" xfId="0" applyNumberFormat="1" applyFont="1" applyFill="1" applyAlignment="1">
      <alignment/>
    </xf>
    <xf numFmtId="165" fontId="4" fillId="0" borderId="0" xfId="0" applyNumberFormat="1" applyFont="1" applyFill="1" applyBorder="1" applyAlignment="1">
      <alignment/>
    </xf>
    <xf numFmtId="165" fontId="4" fillId="0" borderId="0" xfId="0" applyNumberFormat="1" applyFont="1" applyBorder="1" applyAlignment="1">
      <alignment/>
    </xf>
    <xf numFmtId="166" fontId="6" fillId="0" borderId="7" xfId="19" applyNumberFormat="1" applyFont="1" applyFill="1" applyBorder="1" applyAlignment="1">
      <alignment/>
    </xf>
    <xf numFmtId="0" fontId="4" fillId="0" borderId="0" xfId="0" applyFont="1" applyFill="1" applyBorder="1" applyAlignment="1">
      <alignment/>
    </xf>
    <xf numFmtId="0" fontId="3" fillId="0" borderId="6" xfId="0" applyFont="1" applyBorder="1" applyAlignment="1">
      <alignment/>
    </xf>
    <xf numFmtId="0" fontId="3" fillId="0" borderId="0" xfId="0" applyFont="1" applyAlignment="1">
      <alignment/>
    </xf>
    <xf numFmtId="164" fontId="3" fillId="0" borderId="0" xfId="0" applyNumberFormat="1" applyFont="1" applyAlignment="1">
      <alignment/>
    </xf>
    <xf numFmtId="2" fontId="3" fillId="0" borderId="0" xfId="0" applyNumberFormat="1" applyFont="1" applyAlignment="1">
      <alignment/>
    </xf>
    <xf numFmtId="2" fontId="3" fillId="0" borderId="0" xfId="0" applyNumberFormat="1" applyFont="1" applyBorder="1" applyAlignment="1">
      <alignment/>
    </xf>
    <xf numFmtId="166" fontId="3" fillId="0" borderId="7" xfId="19" applyNumberFormat="1"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164" fontId="3" fillId="0" borderId="0" xfId="0" applyNumberFormat="1" applyFont="1" applyBorder="1" applyAlignment="1">
      <alignment/>
    </xf>
    <xf numFmtId="164"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Border="1" applyAlignment="1">
      <alignment/>
    </xf>
    <xf numFmtId="0" fontId="2" fillId="0" borderId="0" xfId="0" applyFont="1" applyAlignment="1">
      <alignment/>
    </xf>
    <xf numFmtId="164" fontId="2" fillId="0" borderId="0" xfId="0" applyNumberFormat="1" applyFont="1" applyAlignment="1">
      <alignment/>
    </xf>
    <xf numFmtId="0" fontId="3" fillId="0" borderId="3" xfId="0" applyFont="1" applyBorder="1" applyAlignment="1">
      <alignment/>
    </xf>
    <xf numFmtId="0" fontId="3" fillId="0" borderId="4" xfId="0" applyFont="1" applyBorder="1" applyAlignment="1">
      <alignment/>
    </xf>
    <xf numFmtId="164" fontId="3" fillId="0" borderId="4" xfId="0" applyNumberFormat="1" applyFont="1" applyBorder="1" applyAlignment="1">
      <alignment/>
    </xf>
    <xf numFmtId="2" fontId="3" fillId="0" borderId="4" xfId="0" applyNumberFormat="1" applyFont="1" applyBorder="1" applyAlignment="1">
      <alignment/>
    </xf>
    <xf numFmtId="166" fontId="3" fillId="0" borderId="5" xfId="19" applyNumberFormat="1" applyFont="1" applyFill="1" applyBorder="1" applyAlignment="1">
      <alignment/>
    </xf>
    <xf numFmtId="0" fontId="4" fillId="0" borderId="8" xfId="0" applyFont="1" applyBorder="1" applyAlignment="1">
      <alignment/>
    </xf>
    <xf numFmtId="0" fontId="4" fillId="0" borderId="9" xfId="0" applyFont="1" applyBorder="1" applyAlignment="1">
      <alignment/>
    </xf>
    <xf numFmtId="164" fontId="6" fillId="0" borderId="9" xfId="0" applyNumberFormat="1" applyFont="1" applyBorder="1" applyAlignment="1">
      <alignment/>
    </xf>
    <xf numFmtId="165" fontId="6" fillId="0" borderId="9" xfId="0" applyNumberFormat="1" applyFont="1" applyBorder="1" applyAlignment="1">
      <alignment/>
    </xf>
    <xf numFmtId="166" fontId="6" fillId="0" borderId="10" xfId="19" applyNumberFormat="1" applyFont="1" applyFill="1" applyBorder="1" applyAlignment="1">
      <alignment/>
    </xf>
    <xf numFmtId="0" fontId="10" fillId="0" borderId="0" xfId="0" applyFont="1" applyAlignment="1">
      <alignment horizontal="left" wrapText="1"/>
    </xf>
    <xf numFmtId="0" fontId="11" fillId="0" borderId="0" xfId="0" applyFont="1" applyAlignment="1">
      <alignment horizontal="left" wrapText="1"/>
    </xf>
    <xf numFmtId="0" fontId="1" fillId="0" borderId="0" xfId="0" applyFont="1" applyFill="1" applyBorder="1" applyAlignment="1">
      <alignment horizontal="center"/>
    </xf>
    <xf numFmtId="0" fontId="3" fillId="0" borderId="2" xfId="0" applyFont="1" applyBorder="1" applyAlignment="1">
      <alignment horizontal="center" wrapText="1"/>
    </xf>
    <xf numFmtId="0" fontId="3" fillId="0" borderId="11" xfId="0" applyFont="1" applyBorder="1" applyAlignment="1">
      <alignment horizontal="center" wrapText="1"/>
    </xf>
    <xf numFmtId="0" fontId="9"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workbookViewId="0" topLeftCell="A1">
      <selection activeCell="A1" sqref="A1:G1"/>
    </sheetView>
  </sheetViews>
  <sheetFormatPr defaultColWidth="9.140625" defaultRowHeight="14.25" customHeight="1"/>
  <cols>
    <col min="1" max="1" width="0.9921875" style="1" customWidth="1"/>
    <col min="2" max="2" width="44.7109375" style="1" customWidth="1"/>
    <col min="3" max="3" width="9.57421875" style="1" customWidth="1"/>
    <col min="4" max="5" width="8.8515625" style="1" bestFit="1" customWidth="1"/>
    <col min="6" max="6" width="8.421875" style="1" customWidth="1"/>
    <col min="7" max="7" width="7.57421875" style="1" customWidth="1"/>
    <col min="8" max="16384" width="9.140625" style="1" customWidth="1"/>
  </cols>
  <sheetData>
    <row r="1" spans="1:7" ht="16.5" customHeight="1">
      <c r="A1" s="42" t="s">
        <v>0</v>
      </c>
      <c r="B1" s="42"/>
      <c r="C1" s="42"/>
      <c r="D1" s="42"/>
      <c r="E1" s="42"/>
      <c r="F1" s="42"/>
      <c r="G1" s="42"/>
    </row>
    <row r="2" spans="1:7" ht="16.5" customHeight="1">
      <c r="A2" s="42" t="s">
        <v>1</v>
      </c>
      <c r="B2" s="42"/>
      <c r="C2" s="42"/>
      <c r="D2" s="42"/>
      <c r="E2" s="42"/>
      <c r="F2" s="42"/>
      <c r="G2" s="42"/>
    </row>
    <row r="3" ht="14.25" customHeight="1" thickBot="1"/>
    <row r="4" spans="1:7" s="4" customFormat="1" ht="12.75">
      <c r="A4" s="2"/>
      <c r="B4" s="3"/>
      <c r="C4" s="3"/>
      <c r="D4" s="3"/>
      <c r="E4" s="3"/>
      <c r="F4" s="43" t="s">
        <v>2</v>
      </c>
      <c r="G4" s="44"/>
    </row>
    <row r="5" spans="1:7" s="4" customFormat="1" ht="26.25" thickBot="1">
      <c r="A5" s="5"/>
      <c r="B5" s="6"/>
      <c r="C5" s="6" t="s">
        <v>3</v>
      </c>
      <c r="D5" s="6" t="s">
        <v>44</v>
      </c>
      <c r="E5" s="6" t="s">
        <v>4</v>
      </c>
      <c r="F5" s="6" t="s">
        <v>5</v>
      </c>
      <c r="G5" s="7" t="s">
        <v>6</v>
      </c>
    </row>
    <row r="6" spans="1:7" s="15" customFormat="1" ht="18.75" customHeight="1">
      <c r="A6" s="8" t="s">
        <v>7</v>
      </c>
      <c r="B6" s="9"/>
      <c r="C6" s="10">
        <f>SUM(C7:C19)</f>
        <v>538.166</v>
      </c>
      <c r="D6" s="11">
        <f>SUM(D7:D19)</f>
        <v>580.21</v>
      </c>
      <c r="E6" s="12">
        <f>SUM(E7:E19)</f>
        <v>685.57</v>
      </c>
      <c r="F6" s="13">
        <f>SUM(F7:F19)</f>
        <v>105.36000000000004</v>
      </c>
      <c r="G6" s="14">
        <f aca="true" t="shared" si="0" ref="G6:G37">F6/D6</f>
        <v>0.1815894245187088</v>
      </c>
    </row>
    <row r="7" spans="1:7" s="22" customFormat="1" ht="12.75">
      <c r="A7" s="16"/>
      <c r="B7" s="17" t="s">
        <v>8</v>
      </c>
      <c r="C7" s="18">
        <v>65.2</v>
      </c>
      <c r="D7" s="19">
        <v>76.5</v>
      </c>
      <c r="E7" s="20">
        <v>83.2</v>
      </c>
      <c r="F7" s="20">
        <f aca="true" t="shared" si="1" ref="F7:F19">E7-D7</f>
        <v>6.700000000000003</v>
      </c>
      <c r="G7" s="21">
        <f t="shared" si="0"/>
        <v>0.08758169934640526</v>
      </c>
    </row>
    <row r="8" spans="1:7" s="22" customFormat="1" ht="12.75">
      <c r="A8" s="16"/>
      <c r="B8" s="17" t="s">
        <v>9</v>
      </c>
      <c r="C8" s="18">
        <v>14</v>
      </c>
      <c r="D8" s="19">
        <v>11</v>
      </c>
      <c r="E8" s="20">
        <v>12.3</v>
      </c>
      <c r="F8" s="20">
        <f t="shared" si="1"/>
        <v>1.3000000000000007</v>
      </c>
      <c r="G8" s="21">
        <f t="shared" si="0"/>
        <v>0.11818181818181825</v>
      </c>
    </row>
    <row r="9" spans="1:7" s="22" customFormat="1" ht="12.75">
      <c r="A9" s="16"/>
      <c r="B9" s="17" t="s">
        <v>10</v>
      </c>
      <c r="C9" s="18">
        <v>19.49</v>
      </c>
      <c r="D9" s="19">
        <v>18</v>
      </c>
      <c r="E9" s="20">
        <v>19.7</v>
      </c>
      <c r="F9" s="20">
        <f t="shared" si="1"/>
        <v>1.6999999999999993</v>
      </c>
      <c r="G9" s="21">
        <f t="shared" si="0"/>
        <v>0.0944444444444444</v>
      </c>
    </row>
    <row r="10" spans="1:7" s="22" customFormat="1" ht="12.75">
      <c r="A10" s="16"/>
      <c r="B10" s="17" t="s">
        <v>11</v>
      </c>
      <c r="C10" s="18">
        <v>13.48</v>
      </c>
      <c r="D10" s="19">
        <v>14.12</v>
      </c>
      <c r="E10" s="20">
        <v>14.93</v>
      </c>
      <c r="F10" s="20">
        <f t="shared" si="1"/>
        <v>0.8100000000000005</v>
      </c>
      <c r="G10" s="21">
        <f t="shared" si="0"/>
        <v>0.05736543909348446</v>
      </c>
    </row>
    <row r="11" spans="1:7" s="22" customFormat="1" ht="12.75">
      <c r="A11" s="16"/>
      <c r="B11" s="17" t="s">
        <v>12</v>
      </c>
      <c r="C11" s="18">
        <v>13.2</v>
      </c>
      <c r="D11" s="19">
        <v>13</v>
      </c>
      <c r="E11" s="20">
        <v>13</v>
      </c>
      <c r="F11" s="20">
        <f t="shared" si="1"/>
        <v>0</v>
      </c>
      <c r="G11" s="21">
        <f t="shared" si="0"/>
        <v>0</v>
      </c>
    </row>
    <row r="12" spans="1:7" s="22" customFormat="1" ht="12.75">
      <c r="A12" s="16"/>
      <c r="B12" s="17" t="s">
        <v>13</v>
      </c>
      <c r="C12" s="18">
        <v>33</v>
      </c>
      <c r="D12" s="19">
        <v>33</v>
      </c>
      <c r="E12" s="20">
        <v>33</v>
      </c>
      <c r="F12" s="20">
        <f t="shared" si="1"/>
        <v>0</v>
      </c>
      <c r="G12" s="21">
        <f t="shared" si="0"/>
        <v>0</v>
      </c>
    </row>
    <row r="13" spans="1:7" s="22" customFormat="1" ht="15.75">
      <c r="A13" s="16"/>
      <c r="B13" s="17" t="s">
        <v>14</v>
      </c>
      <c r="C13" s="18">
        <f>166.346+0.4+5+11.17+1.9</f>
        <v>184.816</v>
      </c>
      <c r="D13" s="19">
        <f>153.68+1.7+4+5+6+10+2.1+0.4+7</f>
        <v>189.88</v>
      </c>
      <c r="E13" s="20">
        <f>213.27+3.45+20+4+3+25+0.5+9</f>
        <v>278.22</v>
      </c>
      <c r="F13" s="20">
        <f t="shared" si="1"/>
        <v>88.34000000000003</v>
      </c>
      <c r="G13" s="21">
        <f t="shared" si="0"/>
        <v>0.4652412049715612</v>
      </c>
    </row>
    <row r="14" spans="1:7" s="22" customFormat="1" ht="12.75">
      <c r="A14" s="16"/>
      <c r="B14" s="17" t="s">
        <v>15</v>
      </c>
      <c r="C14" s="18">
        <v>6.05</v>
      </c>
      <c r="D14" s="19">
        <v>12.45</v>
      </c>
      <c r="E14" s="20">
        <v>13.86</v>
      </c>
      <c r="F14" s="20">
        <f t="shared" si="1"/>
        <v>1.4100000000000001</v>
      </c>
      <c r="G14" s="21">
        <f t="shared" si="0"/>
        <v>0.11325301204819278</v>
      </c>
    </row>
    <row r="15" spans="1:7" s="22" customFormat="1" ht="15.75">
      <c r="A15" s="16"/>
      <c r="B15" s="17" t="s">
        <v>16</v>
      </c>
      <c r="C15" s="18">
        <f>24.11+0.99</f>
        <v>25.099999999999998</v>
      </c>
      <c r="D15" s="19">
        <v>24.61</v>
      </c>
      <c r="E15" s="20">
        <v>25.61</v>
      </c>
      <c r="F15" s="20">
        <f t="shared" si="1"/>
        <v>1</v>
      </c>
      <c r="G15" s="21">
        <f t="shared" si="0"/>
        <v>0.04063388866314507</v>
      </c>
    </row>
    <row r="16" spans="1:7" s="22" customFormat="1" ht="12.75">
      <c r="A16" s="16"/>
      <c r="B16" s="17" t="s">
        <v>17</v>
      </c>
      <c r="C16" s="18">
        <v>15.65</v>
      </c>
      <c r="D16" s="19">
        <v>15.65</v>
      </c>
      <c r="E16" s="20">
        <v>16.65</v>
      </c>
      <c r="F16" s="20">
        <f t="shared" si="1"/>
        <v>0.9999999999999982</v>
      </c>
      <c r="G16" s="21">
        <f t="shared" si="0"/>
        <v>0.06389776357827465</v>
      </c>
    </row>
    <row r="17" spans="1:7" s="22" customFormat="1" ht="12.75">
      <c r="A17" s="16"/>
      <c r="B17" s="17" t="s">
        <v>18</v>
      </c>
      <c r="C17" s="18">
        <v>30</v>
      </c>
      <c r="D17" s="19">
        <v>37.5</v>
      </c>
      <c r="E17" s="20">
        <v>35.6</v>
      </c>
      <c r="F17" s="20">
        <f t="shared" si="1"/>
        <v>-1.8999999999999986</v>
      </c>
      <c r="G17" s="21">
        <f t="shared" si="0"/>
        <v>-0.05066666666666663</v>
      </c>
    </row>
    <row r="18" spans="1:7" s="22" customFormat="1" ht="12.75">
      <c r="A18" s="16"/>
      <c r="B18" s="17" t="s">
        <v>19</v>
      </c>
      <c r="C18" s="18">
        <v>73.24</v>
      </c>
      <c r="D18" s="19">
        <v>87</v>
      </c>
      <c r="E18" s="20">
        <v>90</v>
      </c>
      <c r="F18" s="20">
        <f t="shared" si="1"/>
        <v>3</v>
      </c>
      <c r="G18" s="21">
        <f t="shared" si="0"/>
        <v>0.034482758620689655</v>
      </c>
    </row>
    <row r="19" spans="1:7" s="22" customFormat="1" ht="15.75">
      <c r="A19" s="16"/>
      <c r="B19" s="23" t="s">
        <v>20</v>
      </c>
      <c r="C19" s="24">
        <v>44.94</v>
      </c>
      <c r="D19" s="20">
        <v>47.5</v>
      </c>
      <c r="E19" s="20">
        <v>49.5</v>
      </c>
      <c r="F19" s="20">
        <f t="shared" si="1"/>
        <v>2</v>
      </c>
      <c r="G19" s="21">
        <f t="shared" si="0"/>
        <v>0.042105263157894736</v>
      </c>
    </row>
    <row r="20" spans="1:7" s="15" customFormat="1" ht="17.25" customHeight="1">
      <c r="A20" s="8" t="s">
        <v>21</v>
      </c>
      <c r="C20" s="25">
        <f>SUM(C21:C25)</f>
        <v>336.659</v>
      </c>
      <c r="D20" s="26">
        <f>SUM(D21:D25)</f>
        <v>341.52000000000004</v>
      </c>
      <c r="E20" s="26">
        <f>SUM(E21:E25)</f>
        <v>344.93</v>
      </c>
      <c r="F20" s="27">
        <f>SUM(F21:F25)</f>
        <v>3.410000000000018</v>
      </c>
      <c r="G20" s="14">
        <f t="shared" si="0"/>
        <v>0.00998477395174519</v>
      </c>
    </row>
    <row r="21" spans="1:7" s="22" customFormat="1" ht="15">
      <c r="A21" s="16"/>
      <c r="B21" s="28" t="s">
        <v>22</v>
      </c>
      <c r="C21" s="18">
        <v>46.62</v>
      </c>
      <c r="D21" s="19">
        <v>23.06</v>
      </c>
      <c r="E21" s="20">
        <v>22.9</v>
      </c>
      <c r="F21" s="20">
        <f>E21-D21</f>
        <v>-0.16000000000000014</v>
      </c>
      <c r="G21" s="21">
        <f t="shared" si="0"/>
        <v>-0.006938421509106685</v>
      </c>
    </row>
    <row r="22" spans="1:7" s="22" customFormat="1" ht="15">
      <c r="A22" s="16"/>
      <c r="B22" s="28" t="s">
        <v>23</v>
      </c>
      <c r="C22" s="18">
        <v>83.449</v>
      </c>
      <c r="D22" s="19">
        <v>109.35</v>
      </c>
      <c r="E22" s="20">
        <v>90</v>
      </c>
      <c r="F22" s="20">
        <f>E22-D22</f>
        <v>-19.349999999999994</v>
      </c>
      <c r="G22" s="21">
        <f t="shared" si="0"/>
        <v>-0.176954732510288</v>
      </c>
    </row>
    <row r="23" spans="1:7" s="22" customFormat="1" ht="15">
      <c r="A23" s="16"/>
      <c r="B23" s="28" t="s">
        <v>24</v>
      </c>
      <c r="C23" s="18">
        <v>27.63</v>
      </c>
      <c r="D23" s="19">
        <v>24.4</v>
      </c>
      <c r="E23" s="20">
        <v>27.02</v>
      </c>
      <c r="F23" s="20">
        <f>E23-D23</f>
        <v>2.620000000000001</v>
      </c>
      <c r="G23" s="21">
        <f t="shared" si="0"/>
        <v>0.10737704918032792</v>
      </c>
    </row>
    <row r="24" spans="1:7" s="22" customFormat="1" ht="15">
      <c r="A24" s="16"/>
      <c r="B24" s="28" t="s">
        <v>25</v>
      </c>
      <c r="C24" s="18">
        <v>153.66</v>
      </c>
      <c r="D24" s="19">
        <v>160.79</v>
      </c>
      <c r="E24" s="20">
        <v>181.09</v>
      </c>
      <c r="F24" s="20">
        <f>E24-D24</f>
        <v>20.30000000000001</v>
      </c>
      <c r="G24" s="21">
        <f t="shared" si="0"/>
        <v>0.12625163256421426</v>
      </c>
    </row>
    <row r="25" spans="1:7" s="22" customFormat="1" ht="15">
      <c r="A25" s="16"/>
      <c r="B25" s="28" t="s">
        <v>26</v>
      </c>
      <c r="C25" s="18">
        <v>25.3</v>
      </c>
      <c r="D25" s="19">
        <v>23.92</v>
      </c>
      <c r="E25" s="20">
        <v>23.92</v>
      </c>
      <c r="F25" s="20">
        <f>E25-D25</f>
        <v>0</v>
      </c>
      <c r="G25" s="21">
        <f t="shared" si="0"/>
        <v>0</v>
      </c>
    </row>
    <row r="26" spans="1:7" s="15" customFormat="1" ht="17.25" customHeight="1">
      <c r="A26" s="8" t="s">
        <v>27</v>
      </c>
      <c r="C26" s="25">
        <f>SUM(C27:C30)</f>
        <v>252.95600000000002</v>
      </c>
      <c r="D26" s="26">
        <f>SUM(D27:D30)</f>
        <v>250.23999999999998</v>
      </c>
      <c r="E26" s="26">
        <f>SUM(E27:E30)</f>
        <v>254.15</v>
      </c>
      <c r="F26" s="27">
        <f>SUM(F27:F30)</f>
        <v>3.910000000000017</v>
      </c>
      <c r="G26" s="14">
        <f t="shared" si="0"/>
        <v>0.01562500000000007</v>
      </c>
    </row>
    <row r="27" spans="1:7" s="22" customFormat="1" ht="15">
      <c r="A27" s="16"/>
      <c r="B27" s="28" t="s">
        <v>28</v>
      </c>
      <c r="C27" s="29">
        <v>141.43</v>
      </c>
      <c r="D27" s="19">
        <v>149.48</v>
      </c>
      <c r="E27" s="20">
        <v>153.96</v>
      </c>
      <c r="F27" s="20">
        <f>E27-D27</f>
        <v>4.480000000000018</v>
      </c>
      <c r="G27" s="21">
        <f t="shared" si="0"/>
        <v>0.029970564624030093</v>
      </c>
    </row>
    <row r="28" spans="1:7" s="22" customFormat="1" ht="15">
      <c r="A28" s="16"/>
      <c r="B28" s="28" t="s">
        <v>29</v>
      </c>
      <c r="C28" s="18">
        <v>68.55</v>
      </c>
      <c r="D28" s="19">
        <v>68.07</v>
      </c>
      <c r="E28" s="20">
        <v>68.07</v>
      </c>
      <c r="F28" s="20">
        <f>E28-D28</f>
        <v>0</v>
      </c>
      <c r="G28" s="21">
        <f t="shared" si="0"/>
        <v>0</v>
      </c>
    </row>
    <row r="29" spans="1:7" s="22" customFormat="1" ht="15">
      <c r="A29" s="16"/>
      <c r="B29" s="28" t="s">
        <v>30</v>
      </c>
      <c r="C29" s="18">
        <v>30.29</v>
      </c>
      <c r="D29" s="19">
        <v>31.4</v>
      </c>
      <c r="E29" s="20">
        <v>32.12</v>
      </c>
      <c r="F29" s="20">
        <f>E29-D29</f>
        <v>0.7199999999999989</v>
      </c>
      <c r="G29" s="21">
        <f t="shared" si="0"/>
        <v>0.022929936305732448</v>
      </c>
    </row>
    <row r="30" spans="1:7" s="22" customFormat="1" ht="18">
      <c r="A30" s="16"/>
      <c r="B30" s="28" t="s">
        <v>31</v>
      </c>
      <c r="C30" s="18">
        <v>12.686</v>
      </c>
      <c r="D30" s="19">
        <v>1.29</v>
      </c>
      <c r="E30" s="20">
        <v>0</v>
      </c>
      <c r="F30" s="20">
        <f>E30-D30</f>
        <v>-1.29</v>
      </c>
      <c r="G30" s="21">
        <f t="shared" si="0"/>
        <v>-1</v>
      </c>
    </row>
    <row r="31" spans="1:7" s="15" customFormat="1" ht="19.5" customHeight="1">
      <c r="A31" s="8" t="s">
        <v>32</v>
      </c>
      <c r="C31" s="25">
        <f>SUM(C32:C36)</f>
        <v>184.92</v>
      </c>
      <c r="D31" s="26">
        <f>SUM(D32:D36)</f>
        <v>195.92</v>
      </c>
      <c r="E31" s="26">
        <f>SUM(E32:E36)</f>
        <v>187.42999999999998</v>
      </c>
      <c r="F31" s="27">
        <f>SUM(F32:F36)</f>
        <v>-8.490000000000002</v>
      </c>
      <c r="G31" s="14">
        <f t="shared" si="0"/>
        <v>-0.04333401388321765</v>
      </c>
    </row>
    <row r="32" spans="1:7" s="22" customFormat="1" ht="12.75">
      <c r="A32" s="16"/>
      <c r="B32" s="17" t="s">
        <v>33</v>
      </c>
      <c r="C32" s="18">
        <v>12.73</v>
      </c>
      <c r="D32" s="19">
        <v>12.34</v>
      </c>
      <c r="E32" s="20">
        <v>12.5</v>
      </c>
      <c r="F32" s="20">
        <f>E32-D32</f>
        <v>0.16000000000000014</v>
      </c>
      <c r="G32" s="21">
        <f t="shared" si="0"/>
        <v>0.012965964343598067</v>
      </c>
    </row>
    <row r="33" spans="1:7" s="22" customFormat="1" ht="12.75">
      <c r="A33" s="16"/>
      <c r="B33" s="17" t="s">
        <v>34</v>
      </c>
      <c r="C33" s="18">
        <v>80.27</v>
      </c>
      <c r="D33" s="19">
        <v>83.27</v>
      </c>
      <c r="E33" s="20">
        <v>84.52</v>
      </c>
      <c r="F33" s="20">
        <f>E33-D33</f>
        <v>1.25</v>
      </c>
      <c r="G33" s="21">
        <f t="shared" si="0"/>
        <v>0.015011408670589648</v>
      </c>
    </row>
    <row r="34" spans="1:7" s="22" customFormat="1" ht="12.75">
      <c r="A34" s="16"/>
      <c r="B34" s="17" t="s">
        <v>35</v>
      </c>
      <c r="C34" s="18">
        <v>42.62</v>
      </c>
      <c r="D34" s="19">
        <v>41.35</v>
      </c>
      <c r="E34" s="20">
        <v>39</v>
      </c>
      <c r="F34" s="20">
        <f>E34-D34</f>
        <v>-2.3500000000000014</v>
      </c>
      <c r="G34" s="21">
        <f t="shared" si="0"/>
        <v>-0.05683192261185009</v>
      </c>
    </row>
    <row r="35" spans="1:7" s="22" customFormat="1" ht="12.75">
      <c r="A35" s="16"/>
      <c r="B35" s="17" t="s">
        <v>36</v>
      </c>
      <c r="C35" s="18">
        <v>45.33</v>
      </c>
      <c r="D35" s="19">
        <v>54.98</v>
      </c>
      <c r="E35" s="20">
        <v>47.41</v>
      </c>
      <c r="F35" s="20">
        <f>E35-D35</f>
        <v>-7.57</v>
      </c>
      <c r="G35" s="21">
        <f t="shared" si="0"/>
        <v>-0.1376864314296108</v>
      </c>
    </row>
    <row r="36" spans="1:7" s="22" customFormat="1" ht="13.5" thickBot="1">
      <c r="A36" s="30"/>
      <c r="B36" s="31" t="s">
        <v>37</v>
      </c>
      <c r="C36" s="32">
        <v>3.97</v>
      </c>
      <c r="D36" s="33">
        <v>3.98</v>
      </c>
      <c r="E36" s="33">
        <v>4</v>
      </c>
      <c r="F36" s="20">
        <f>E36-D36</f>
        <v>0.020000000000000018</v>
      </c>
      <c r="G36" s="34">
        <f t="shared" si="0"/>
        <v>0.005025125628140708</v>
      </c>
    </row>
    <row r="37" spans="1:7" s="15" customFormat="1" ht="19.5" customHeight="1" thickBot="1">
      <c r="A37" s="35" t="s">
        <v>38</v>
      </c>
      <c r="B37" s="36"/>
      <c r="C37" s="37">
        <f>SUM(C6,C20,C26,C31)</f>
        <v>1312.701</v>
      </c>
      <c r="D37" s="38">
        <f>SUM(D6,D20,D26,D31)</f>
        <v>1367.89</v>
      </c>
      <c r="E37" s="38">
        <f>SUM(E6,E20,E26,E31)</f>
        <v>1472.0800000000002</v>
      </c>
      <c r="F37" s="38">
        <f>SUM(F6,F20,F26,F31)</f>
        <v>104.19000000000008</v>
      </c>
      <c r="G37" s="39">
        <f t="shared" si="0"/>
        <v>0.07616840535423175</v>
      </c>
    </row>
    <row r="38" spans="1:7" ht="17.25" customHeight="1">
      <c r="A38" s="45" t="s">
        <v>39</v>
      </c>
      <c r="B38" s="45"/>
      <c r="C38" s="45"/>
      <c r="D38" s="45"/>
      <c r="E38" s="45"/>
      <c r="F38" s="45"/>
      <c r="G38" s="45"/>
    </row>
    <row r="39" spans="1:7" ht="39.75" customHeight="1">
      <c r="A39" s="40" t="s">
        <v>40</v>
      </c>
      <c r="B39" s="41"/>
      <c r="C39" s="41"/>
      <c r="D39" s="41"/>
      <c r="E39" s="41"/>
      <c r="F39" s="41"/>
      <c r="G39" s="41"/>
    </row>
    <row r="40" spans="1:7" ht="27" customHeight="1">
      <c r="A40" s="40" t="s">
        <v>41</v>
      </c>
      <c r="B40" s="40"/>
      <c r="C40" s="40"/>
      <c r="D40" s="40"/>
      <c r="E40" s="40"/>
      <c r="F40" s="40"/>
      <c r="G40" s="40"/>
    </row>
    <row r="41" spans="1:7" ht="28.5" customHeight="1">
      <c r="A41" s="40" t="s">
        <v>42</v>
      </c>
      <c r="B41" s="40"/>
      <c r="C41" s="40"/>
      <c r="D41" s="40"/>
      <c r="E41" s="40"/>
      <c r="F41" s="40"/>
      <c r="G41" s="40"/>
    </row>
    <row r="42" spans="1:7" ht="16.5" customHeight="1">
      <c r="A42" s="40" t="s">
        <v>43</v>
      </c>
      <c r="B42" s="41"/>
      <c r="C42" s="41"/>
      <c r="D42" s="41"/>
      <c r="E42" s="41"/>
      <c r="F42" s="41"/>
      <c r="G42" s="41"/>
    </row>
  </sheetData>
  <mergeCells count="8">
    <mergeCell ref="A1:G1"/>
    <mergeCell ref="A2:G2"/>
    <mergeCell ref="F4:G4"/>
    <mergeCell ref="A38:G38"/>
    <mergeCell ref="A39:G39"/>
    <mergeCell ref="A40:G40"/>
    <mergeCell ref="A41:G41"/>
    <mergeCell ref="A42:G42"/>
  </mergeCells>
  <printOptions/>
  <pageMargins left="0.75" right="0.75" top="0.75" bottom="0.5" header="0.5" footer="0.5"/>
  <pageSetup horizontalDpi="300" verticalDpi="300" orientation="portrait" r:id="rId1"/>
  <headerFooter alignWithMargins="0">
    <oddFooter>&amp;C&amp;"Times New Roman,Regular"&amp;11 165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COXENRID</dc:creator>
  <cp:keywords/>
  <dc:description/>
  <cp:lastModifiedBy>COXENRID</cp:lastModifiedBy>
  <cp:lastPrinted>2004-01-28T19:41:03Z</cp:lastPrinted>
  <dcterms:created xsi:type="dcterms:W3CDTF">2004-01-27T15:48:02Z</dcterms:created>
  <dcterms:modified xsi:type="dcterms:W3CDTF">2004-01-29T15:00:22Z</dcterms:modified>
  <cp:category/>
  <cp:version/>
  <cp:contentType/>
  <cp:contentStatus/>
</cp:coreProperties>
</file>