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2880" windowHeight="7880" activeTab="0"/>
  </bookViews>
  <sheets>
    <sheet name="Funding by Program" sheetId="1" r:id="rId1"/>
  </sheets>
  <definedNames/>
  <calcPr fullCalcOnLoad="1"/>
</workbook>
</file>

<file path=xl/sharedStrings.xml><?xml version="1.0" encoding="utf-8"?>
<sst xmlns="http://schemas.openxmlformats.org/spreadsheetml/2006/main" count="138" uniqueCount="96">
  <si>
    <t xml:space="preserve">PROGRAM </t>
  </si>
  <si>
    <t>FY 2005</t>
  </si>
  <si>
    <t>FY 2006</t>
  </si>
  <si>
    <t>BIOLOGICAL SCIENCES</t>
  </si>
  <si>
    <t>MOLECULAR AND CELLULAR BIOSCIENCES</t>
  </si>
  <si>
    <t>INTEGRATIVE ORGANISMAL BIOLOGY</t>
  </si>
  <si>
    <t>ENVIRONMENTAL BIOLOGY</t>
  </si>
  <si>
    <t>Research Resources</t>
  </si>
  <si>
    <t>Human Resources</t>
  </si>
  <si>
    <t>EMERGING FRONTIERS</t>
  </si>
  <si>
    <t>PLANT GENOME RESEARCH</t>
  </si>
  <si>
    <t xml:space="preserve">  Total, BIO </t>
  </si>
  <si>
    <t>COMPUTER AND INFORMATION SCIENCE AND ENGINEERING</t>
  </si>
  <si>
    <t>COMPUTER &amp; NETWORK SYSTEMS</t>
  </si>
  <si>
    <t>COMPUTING &amp; COMMUNICATION FOUNDATIONS</t>
  </si>
  <si>
    <t>INFORMATION &amp; INTELLIGENT SYSTEMS</t>
  </si>
  <si>
    <t>INFORMATION TECHNOLOGY RESEARCH</t>
  </si>
  <si>
    <t>Total, CISE</t>
  </si>
  <si>
    <t>ENGINEERING</t>
  </si>
  <si>
    <t>ENGINEERING EDUCATION AND CENTERS</t>
  </si>
  <si>
    <t>Total, ENG</t>
  </si>
  <si>
    <t>GEOSCIENCES</t>
  </si>
  <si>
    <t>Atmospheric Sciences Research Support</t>
  </si>
  <si>
    <t>National Center for Atmospheric Research</t>
  </si>
  <si>
    <t>Earth Sciences Project Support</t>
  </si>
  <si>
    <t>Instrumentation and Facilities</t>
  </si>
  <si>
    <t>Ocean Section</t>
  </si>
  <si>
    <t>Integrative Programs Section</t>
  </si>
  <si>
    <t>Marine Geosciences Section</t>
  </si>
  <si>
    <t>MATHEMATICAL AND PHYSICAL SCIENCES</t>
  </si>
  <si>
    <t>ASTRONOMICAL SCIENCES</t>
  </si>
  <si>
    <t>CHEMISTRY</t>
  </si>
  <si>
    <t>MATERIALS RESEARCH</t>
  </si>
  <si>
    <t>MATHEMATICAL SCIENCES</t>
  </si>
  <si>
    <t>PHYSICS</t>
  </si>
  <si>
    <t>MULTIDISCIPLINARY ACTIVITIES</t>
  </si>
  <si>
    <t xml:space="preserve">Total, MPS </t>
  </si>
  <si>
    <t>SOCIAL, BEHAVIORAL AND ECONOMIC SCIENCES</t>
  </si>
  <si>
    <t>SOCIAL AND ECONOMIC SCIENCES</t>
  </si>
  <si>
    <t>BEHAVIORAL AND COGNITIVE SCIENCES</t>
  </si>
  <si>
    <t>SCIENCE RESOURCES STATISTICS</t>
  </si>
  <si>
    <t xml:space="preserve">  Total, SBE</t>
  </si>
  <si>
    <t>UNITED STATES POLAR RESEARCH PROGRAMS</t>
  </si>
  <si>
    <t>UNITED STATES ANTARCTIC LOGISTICAL</t>
  </si>
  <si>
    <t xml:space="preserve"> SUPPORT ACTIVITIES</t>
  </si>
  <si>
    <t>EDUCATION AND HUMAN RESOURCES</t>
  </si>
  <si>
    <t>Curriculum, Laboratory and Instructional Development</t>
  </si>
  <si>
    <t>Workforce Development</t>
  </si>
  <si>
    <t>GRADUATE EDUCATION</t>
  </si>
  <si>
    <t>Research &amp; Education Infrastructure</t>
  </si>
  <si>
    <t>Opportunities for Women and Persons with  Disabilities</t>
  </si>
  <si>
    <t xml:space="preserve">MAJOR RESEARCH EQUIPMENT AND FACILITIES CONSTRUCTION </t>
  </si>
  <si>
    <t>NATIONAL SCIENCE BOARD</t>
  </si>
  <si>
    <r>
      <t xml:space="preserve">OFFICE OF INSPECTOR GENERAL </t>
    </r>
    <r>
      <rPr>
        <b/>
        <vertAlign val="superscript"/>
        <sz val="11"/>
        <rFont val="Times New Roman"/>
        <family val="1"/>
      </rPr>
      <t xml:space="preserve"> </t>
    </r>
  </si>
  <si>
    <t>Totals may not add due to rounding.</t>
  </si>
  <si>
    <t>(Dollars in Millions)</t>
  </si>
  <si>
    <t xml:space="preserve">Current </t>
  </si>
  <si>
    <t>Plan</t>
  </si>
  <si>
    <t>Actual</t>
  </si>
  <si>
    <t>Request</t>
  </si>
  <si>
    <t>Amount</t>
  </si>
  <si>
    <t>Percent</t>
  </si>
  <si>
    <t>Change Over</t>
  </si>
  <si>
    <t>BIOLOGICAL INFRASTRUCTURE</t>
  </si>
  <si>
    <t>NSF FUNDING BY PROGRAM</t>
  </si>
  <si>
    <t>ATMOSPHERIC SCIENCES</t>
  </si>
  <si>
    <t>EARTH SCIENCES</t>
  </si>
  <si>
    <t>OCEAN SCIENCES</t>
  </si>
  <si>
    <r>
      <t>INTEGRATIVE ACTIVITIES</t>
    </r>
    <r>
      <rPr>
        <b/>
        <vertAlign val="superscript"/>
        <sz val="11"/>
        <rFont val="Times New Roman"/>
        <family val="1"/>
      </rPr>
      <t xml:space="preserve"> </t>
    </r>
  </si>
  <si>
    <t>N/A</t>
  </si>
  <si>
    <t>Total, RESEARCH AND RELATED ACTIVITIES</t>
  </si>
  <si>
    <t>UNDERGRADUATE EDUCATION</t>
  </si>
  <si>
    <t>HUMAN RESOURCE DEVELOPMENT</t>
  </si>
  <si>
    <t>NATIONAL SCIENCE FOUNDATION</t>
  </si>
  <si>
    <t xml:space="preserve">   Total, GEO </t>
  </si>
  <si>
    <r>
      <t xml:space="preserve">  Total, EHR</t>
    </r>
    <r>
      <rPr>
        <b/>
        <vertAlign val="superscript"/>
        <sz val="11"/>
        <rFont val="Times New Roman"/>
        <family val="1"/>
      </rPr>
      <t>2</t>
    </r>
  </si>
  <si>
    <t>FY 2007</t>
  </si>
  <si>
    <t>INDUSTRIAL INNOVATION AND PARTNERSHIPS</t>
  </si>
  <si>
    <t>.</t>
  </si>
  <si>
    <r>
      <t>1</t>
    </r>
    <r>
      <rPr>
        <sz val="8"/>
        <rFont val="Times New Roman"/>
        <family val="1"/>
      </rPr>
      <t xml:space="preserve"> OISE FY 2005 Actual includes $9.42 million provided to NSF by the U.S. Department of State for an award to the U.S. Civilian Research and Development Foundation.</t>
    </r>
  </si>
  <si>
    <t>Math and Science Partnership</t>
  </si>
  <si>
    <t>Current</t>
  </si>
  <si>
    <t>ARCTIC RESEARCH COMMISSION</t>
  </si>
  <si>
    <r>
      <t>SALARIES AND EXPENSES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</si>
  <si>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The FY 2005 Actual inlcudes a transfer of $250,000 from the U.S. Department of State for processing an award to the U.S. Civilian Research and Development Foundation.  </t>
    </r>
  </si>
  <si>
    <t>Undergraduate/Graduate Student Support</t>
  </si>
  <si>
    <t>RESEARCH ON LEARNING IN FORMAL AND INFORMAL SETTINGS</t>
  </si>
  <si>
    <r>
      <t>2</t>
    </r>
    <r>
      <rPr>
        <sz val="8"/>
        <rFont val="Times New Roman"/>
        <family val="1"/>
      </rPr>
      <t xml:space="preserve"> Excludes $25.95 million in obligations in FY 2005 and an estimated $100.0 million in FY 2006 and FY 2007 from H-1B Nonimmigrant Petitioner Fees.</t>
    </r>
  </si>
  <si>
    <t>CIVIL, MECHANICAL AND MANUFACTURING
   INNOVATION</t>
  </si>
  <si>
    <t>ELECTRICAL, COMMUNICATIONS AND CYBER
   SYSTEMS</t>
  </si>
  <si>
    <t>EMERGING FRONTIERS IN RESEARCH AND
   INNOVATION</t>
  </si>
  <si>
    <t>CHEMICAL, BIOENGINEERING AND
   ENVIRONMENTAL SYSTEMS</t>
  </si>
  <si>
    <t xml:space="preserve">INNOVATIVE &amp; COLLABORATIVE EDUCATION AND
   RESEARCH </t>
  </si>
  <si>
    <r>
      <t>OFFICE OF INTERNATIONAL SCIENCE AND
   ENGINEERING</t>
    </r>
    <r>
      <rPr>
        <vertAlign val="superscript"/>
        <sz val="11"/>
        <rFont val="Times New Roman"/>
        <family val="1"/>
      </rPr>
      <t>1</t>
    </r>
  </si>
  <si>
    <t>EXPERIMENTAL PROGRAM TO STIMULATE
   COMPETITIVE RESEARCH (EPSCoR)</t>
  </si>
  <si>
    <t>OFFICE OF CYBERINFRASTRUCTURE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</si>
</sst>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0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#,##0.00;\-#,##0.00;&quot;-&quot;??"/>
    <numFmt numFmtId="171" formatCode="&quot;$&quot;#,##0.00;\-&quot;$&quot;#,##0.00;&quot;-&quot;??"/>
    <numFmt numFmtId="172" formatCode="#,##0;\-#,##0;&quot;-&quot;??"/>
    <numFmt numFmtId="173" formatCode="0.0%;\-0.0%;&quot;-&quot;??"/>
  </numFmts>
  <fonts count="26">
    <font>
      <sz val="10"/>
      <name val="Arial"/>
      <family val="0"/>
    </font>
    <font>
      <sz val="10"/>
      <name val="Courier"/>
      <family val="0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u val="single"/>
      <sz val="11"/>
      <name val="Arial"/>
      <family val="2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0"/>
      <name val="MS Sans Serif"/>
      <family val="0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0"/>
    </font>
    <font>
      <b/>
      <vertAlign val="superscript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sz val="11"/>
      <color indexed="12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Arial"/>
      <family val="2"/>
    </font>
    <font>
      <sz val="10"/>
      <color indexed="10"/>
      <name val="Arial"/>
      <family val="0"/>
    </font>
    <font>
      <sz val="11"/>
      <color indexed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164" fontId="2" fillId="0" borderId="0" xfId="19" applyFont="1" applyAlignment="1" applyProtection="1">
      <alignment horizontal="fill"/>
      <protection/>
    </xf>
    <xf numFmtId="164" fontId="2" fillId="0" borderId="0" xfId="19" applyFont="1">
      <alignment/>
      <protection/>
    </xf>
    <xf numFmtId="165" fontId="2" fillId="0" borderId="0" xfId="19" applyNumberFormat="1" applyFont="1" applyAlignment="1" applyProtection="1">
      <alignment horizontal="fill"/>
      <protection/>
    </xf>
    <xf numFmtId="164" fontId="2" fillId="0" borderId="0" xfId="19" applyFont="1" applyAlignment="1" applyProtection="1">
      <alignment horizontal="right"/>
      <protection/>
    </xf>
    <xf numFmtId="164" fontId="2" fillId="0" borderId="0" xfId="19" applyFont="1" applyAlignment="1">
      <alignment horizontal="center"/>
      <protection/>
    </xf>
    <xf numFmtId="165" fontId="2" fillId="0" borderId="0" xfId="19" applyNumberFormat="1" applyFont="1" applyAlignment="1">
      <alignment horizontal="center"/>
      <protection/>
    </xf>
    <xf numFmtId="166" fontId="4" fillId="0" borderId="0" xfId="19" applyNumberFormat="1" applyFont="1" applyProtection="1">
      <alignment/>
      <protection/>
    </xf>
    <xf numFmtId="164" fontId="4" fillId="0" borderId="0" xfId="19" applyFont="1">
      <alignment/>
      <protection/>
    </xf>
    <xf numFmtId="165" fontId="4" fillId="0" borderId="0" xfId="19" applyNumberFormat="1" applyFont="1">
      <alignment/>
      <protection/>
    </xf>
    <xf numFmtId="165" fontId="2" fillId="0" borderId="0" xfId="19" applyNumberFormat="1" applyFont="1">
      <alignment/>
      <protection/>
    </xf>
    <xf numFmtId="164" fontId="4" fillId="0" borderId="1" xfId="19" applyFont="1" applyBorder="1" applyAlignment="1" applyProtection="1">
      <alignment horizontal="left"/>
      <protection/>
    </xf>
    <xf numFmtId="37" fontId="4" fillId="0" borderId="1" xfId="19" applyNumberFormat="1" applyFont="1" applyBorder="1" applyProtection="1">
      <alignment/>
      <protection/>
    </xf>
    <xf numFmtId="164" fontId="4" fillId="0" borderId="1" xfId="19" applyFont="1" applyBorder="1">
      <alignment/>
      <protection/>
    </xf>
    <xf numFmtId="165" fontId="4" fillId="0" borderId="1" xfId="19" applyNumberFormat="1" applyFont="1" applyBorder="1" applyProtection="1">
      <alignment/>
      <protection/>
    </xf>
    <xf numFmtId="164" fontId="3" fillId="0" borderId="0" xfId="20" applyFont="1">
      <alignment/>
      <protection/>
    </xf>
    <xf numFmtId="165" fontId="3" fillId="0" borderId="0" xfId="20" applyNumberFormat="1" applyFont="1">
      <alignment/>
      <protection/>
    </xf>
    <xf numFmtId="37" fontId="3" fillId="0" borderId="0" xfId="20" applyNumberFormat="1" applyFont="1" applyProtection="1">
      <alignment/>
      <protection/>
    </xf>
    <xf numFmtId="164" fontId="3" fillId="0" borderId="1" xfId="20" applyFont="1" applyBorder="1" applyAlignment="1" applyProtection="1">
      <alignment horizontal="left"/>
      <protection/>
    </xf>
    <xf numFmtId="37" fontId="3" fillId="0" borderId="1" xfId="20" applyNumberFormat="1" applyFont="1" applyBorder="1" applyProtection="1">
      <alignment/>
      <protection/>
    </xf>
    <xf numFmtId="164" fontId="3" fillId="0" borderId="1" xfId="20" applyFont="1" applyBorder="1">
      <alignment/>
      <protection/>
    </xf>
    <xf numFmtId="165" fontId="3" fillId="0" borderId="1" xfId="20" applyNumberFormat="1" applyFont="1" applyBorder="1">
      <alignment/>
      <protection/>
    </xf>
    <xf numFmtId="164" fontId="7" fillId="0" borderId="0" xfId="19" applyFont="1" applyAlignment="1" applyProtection="1">
      <alignment horizontal="left"/>
      <protection/>
    </xf>
    <xf numFmtId="166" fontId="4" fillId="2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166" fontId="4" fillId="2" borderId="2" xfId="0" applyNumberFormat="1" applyFont="1" applyFill="1" applyBorder="1" applyAlignment="1" applyProtection="1">
      <alignment/>
      <protection/>
    </xf>
    <xf numFmtId="37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fill"/>
      <protection/>
    </xf>
    <xf numFmtId="165" fontId="4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3" fillId="0" borderId="0" xfId="22" applyFont="1">
      <alignment/>
      <protection/>
    </xf>
    <xf numFmtId="164" fontId="4" fillId="0" borderId="0" xfId="23" applyFont="1" applyBorder="1">
      <alignment/>
      <protection/>
    </xf>
    <xf numFmtId="37" fontId="4" fillId="0" borderId="0" xfId="23" applyNumberFormat="1" applyFont="1" applyBorder="1" applyProtection="1">
      <alignment/>
      <protection/>
    </xf>
    <xf numFmtId="165" fontId="4" fillId="0" borderId="0" xfId="23" applyNumberFormat="1" applyFont="1" applyBorder="1">
      <alignment/>
      <protection/>
    </xf>
    <xf numFmtId="164" fontId="4" fillId="0" borderId="1" xfId="23" applyFont="1" applyBorder="1">
      <alignment/>
      <protection/>
    </xf>
    <xf numFmtId="37" fontId="4" fillId="0" borderId="1" xfId="23" applyNumberFormat="1" applyFont="1" applyBorder="1" applyProtection="1">
      <alignment/>
      <protection/>
    </xf>
    <xf numFmtId="165" fontId="4" fillId="0" borderId="1" xfId="23" applyNumberFormat="1" applyFont="1" applyBorder="1" applyProtection="1">
      <alignment/>
      <protection/>
    </xf>
    <xf numFmtId="164" fontId="2" fillId="0" borderId="0" xfId="24" applyFont="1">
      <alignment/>
      <protection/>
    </xf>
    <xf numFmtId="164" fontId="8" fillId="0" borderId="0" xfId="24" applyFont="1" applyAlignment="1" applyProtection="1">
      <alignment horizontal="left"/>
      <protection/>
    </xf>
    <xf numFmtId="164" fontId="8" fillId="0" borderId="0" xfId="26" applyFont="1" applyAlignment="1" applyProtection="1">
      <alignment horizontal="left"/>
      <protection/>
    </xf>
    <xf numFmtId="165" fontId="4" fillId="0" borderId="0" xfId="26" applyNumberFormat="1" applyFont="1" applyAlignment="1" applyProtection="1">
      <alignment/>
      <protection/>
    </xf>
    <xf numFmtId="164" fontId="6" fillId="0" borderId="0" xfId="26" applyFont="1" applyAlignment="1" applyProtection="1">
      <alignment horizontal="left"/>
      <protection/>
    </xf>
    <xf numFmtId="5" fontId="4" fillId="0" borderId="0" xfId="26" applyNumberFormat="1" applyFont="1" applyAlignment="1" applyProtection="1">
      <alignment horizontal="left"/>
      <protection/>
    </xf>
    <xf numFmtId="167" fontId="4" fillId="0" borderId="0" xfId="26" applyNumberFormat="1" applyFont="1" applyAlignment="1" applyProtection="1">
      <alignment/>
      <protection/>
    </xf>
    <xf numFmtId="5" fontId="9" fillId="0" borderId="0" xfId="26" applyNumberFormat="1" applyFont="1">
      <alignment/>
      <protection/>
    </xf>
    <xf numFmtId="164" fontId="10" fillId="0" borderId="0" xfId="26" applyFont="1">
      <alignment/>
      <protection/>
    </xf>
    <xf numFmtId="164" fontId="12" fillId="0" borderId="0" xfId="21" applyFont="1">
      <alignment/>
      <protection/>
    </xf>
    <xf numFmtId="165" fontId="12" fillId="0" borderId="0" xfId="21" applyNumberFormat="1" applyFont="1">
      <alignment/>
      <protection/>
    </xf>
    <xf numFmtId="164" fontId="4" fillId="0" borderId="2" xfId="21" applyFont="1" applyBorder="1">
      <alignment/>
      <protection/>
    </xf>
    <xf numFmtId="37" fontId="4" fillId="0" borderId="2" xfId="21" applyNumberFormat="1" applyFont="1" applyBorder="1" applyProtection="1">
      <alignment/>
      <protection/>
    </xf>
    <xf numFmtId="165" fontId="4" fillId="0" borderId="2" xfId="21" applyNumberFormat="1" applyFont="1" applyBorder="1">
      <alignment/>
      <protection/>
    </xf>
    <xf numFmtId="164" fontId="3" fillId="0" borderId="0" xfId="27" applyFont="1" applyBorder="1">
      <alignment/>
      <protection/>
    </xf>
    <xf numFmtId="164" fontId="10" fillId="0" borderId="0" xfId="27" applyFont="1" applyAlignment="1" applyProtection="1">
      <alignment horizontal="left" wrapText="1"/>
      <protection/>
    </xf>
    <xf numFmtId="164" fontId="10" fillId="0" borderId="0" xfId="27" applyFont="1" applyBorder="1" applyAlignment="1" applyProtection="1">
      <alignment horizontal="left"/>
      <protection/>
    </xf>
    <xf numFmtId="164" fontId="10" fillId="0" borderId="0" xfId="27" applyFont="1" applyAlignment="1" applyProtection="1">
      <alignment horizontal="left"/>
      <protection/>
    </xf>
    <xf numFmtId="164" fontId="10" fillId="0" borderId="2" xfId="27" applyFont="1" applyBorder="1" applyAlignment="1" applyProtection="1">
      <alignment horizontal="left"/>
      <protection/>
    </xf>
    <xf numFmtId="164" fontId="2" fillId="0" borderId="0" xfId="27" applyFont="1" applyBorder="1" applyAlignment="1" applyProtection="1">
      <alignment horizontal="left"/>
      <protection/>
    </xf>
    <xf numFmtId="37" fontId="2" fillId="0" borderId="0" xfId="27" applyNumberFormat="1" applyFont="1" applyBorder="1" applyProtection="1">
      <alignment/>
      <protection/>
    </xf>
    <xf numFmtId="164" fontId="2" fillId="0" borderId="0" xfId="27" applyFont="1" applyBorder="1">
      <alignment/>
      <protection/>
    </xf>
    <xf numFmtId="165" fontId="3" fillId="0" borderId="0" xfId="27" applyNumberFormat="1" applyFont="1" applyBorder="1" applyProtection="1">
      <alignment/>
      <protection/>
    </xf>
    <xf numFmtId="0" fontId="16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37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6" fillId="0" borderId="2" xfId="26" applyFont="1" applyBorder="1" applyAlignment="1" applyProtection="1">
      <alignment horizontal="left"/>
      <protection/>
    </xf>
    <xf numFmtId="166" fontId="4" fillId="0" borderId="2" xfId="26" applyNumberFormat="1" applyFont="1" applyBorder="1" applyAlignment="1" applyProtection="1">
      <alignment/>
      <protection/>
    </xf>
    <xf numFmtId="166" fontId="9" fillId="0" borderId="2" xfId="26" applyNumberFormat="1" applyFont="1" applyBorder="1">
      <alignment/>
      <protection/>
    </xf>
    <xf numFmtId="5" fontId="4" fillId="0" borderId="2" xfId="26" applyNumberFormat="1" applyFont="1" applyBorder="1" applyAlignment="1" applyProtection="1">
      <alignment horizontal="left"/>
      <protection/>
    </xf>
    <xf numFmtId="165" fontId="4" fillId="0" borderId="2" xfId="26" applyNumberFormat="1" applyFont="1" applyBorder="1" applyAlignment="1" applyProtection="1">
      <alignment/>
      <protection/>
    </xf>
    <xf numFmtId="164" fontId="2" fillId="0" borderId="2" xfId="19" applyFont="1" applyBorder="1" applyAlignment="1" applyProtection="1">
      <alignment horizontal="fill"/>
      <protection/>
    </xf>
    <xf numFmtId="164" fontId="2" fillId="0" borderId="2" xfId="19" applyFont="1" applyBorder="1">
      <alignment/>
      <protection/>
    </xf>
    <xf numFmtId="165" fontId="2" fillId="0" borderId="2" xfId="19" applyNumberFormat="1" applyFont="1" applyBorder="1" applyAlignment="1" applyProtection="1">
      <alignment horizontal="fill"/>
      <protection/>
    </xf>
    <xf numFmtId="164" fontId="10" fillId="0" borderId="0" xfId="19" applyFont="1" applyBorder="1" applyAlignment="1" applyProtection="1">
      <alignment horizontal="left"/>
      <protection/>
    </xf>
    <xf numFmtId="0" fontId="17" fillId="0" borderId="0" xfId="0" applyFont="1" applyAlignment="1">
      <alignment horizontal="centerContinuous"/>
    </xf>
    <xf numFmtId="164" fontId="4" fillId="0" borderId="0" xfId="19" applyFont="1" applyAlignment="1" applyProtection="1">
      <alignment horizontal="centerContinuous"/>
      <protection/>
    </xf>
    <xf numFmtId="164" fontId="4" fillId="0" borderId="0" xfId="19" applyFont="1" applyAlignment="1">
      <alignment horizontal="centerContinuous"/>
      <protection/>
    </xf>
    <xf numFmtId="165" fontId="4" fillId="0" borderId="0" xfId="19" applyNumberFormat="1" applyFont="1" applyAlignment="1">
      <alignment horizontal="centerContinuous"/>
      <protection/>
    </xf>
    <xf numFmtId="164" fontId="10" fillId="0" borderId="0" xfId="2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164" fontId="13" fillId="0" borderId="0" xfId="19" applyFont="1">
      <alignment/>
      <protection/>
    </xf>
    <xf numFmtId="37" fontId="13" fillId="0" borderId="0" xfId="19" applyNumberFormat="1" applyFont="1" applyProtection="1">
      <alignment/>
      <protection/>
    </xf>
    <xf numFmtId="165" fontId="13" fillId="0" borderId="0" xfId="19" applyNumberFormat="1" applyFont="1">
      <alignment/>
      <protection/>
    </xf>
    <xf numFmtId="164" fontId="12" fillId="0" borderId="0" xfId="19" applyFont="1" applyAlignment="1" applyProtection="1">
      <alignment horizontal="left"/>
      <protection/>
    </xf>
    <xf numFmtId="164" fontId="12" fillId="0" borderId="0" xfId="19" applyFont="1">
      <alignment/>
      <protection/>
    </xf>
    <xf numFmtId="165" fontId="12" fillId="0" borderId="0" xfId="19" applyNumberFormat="1" applyFont="1">
      <alignment/>
      <protection/>
    </xf>
    <xf numFmtId="37" fontId="12" fillId="0" borderId="0" xfId="19" applyNumberFormat="1" applyFont="1" applyAlignment="1" applyProtection="1">
      <alignment horizontal="fill"/>
      <protection/>
    </xf>
    <xf numFmtId="164" fontId="12" fillId="0" borderId="0" xfId="19" applyFont="1" applyBorder="1">
      <alignment/>
      <protection/>
    </xf>
    <xf numFmtId="165" fontId="12" fillId="0" borderId="0" xfId="19" applyNumberFormat="1" applyFont="1" applyBorder="1">
      <alignment/>
      <protection/>
    </xf>
    <xf numFmtId="164" fontId="18" fillId="0" borderId="0" xfId="19" applyFont="1" applyAlignment="1" applyProtection="1">
      <alignment horizontal="left"/>
      <protection/>
    </xf>
    <xf numFmtId="164" fontId="18" fillId="0" borderId="0" xfId="19" applyFont="1">
      <alignment/>
      <protection/>
    </xf>
    <xf numFmtId="165" fontId="18" fillId="0" borderId="0" xfId="19" applyNumberFormat="1" applyFont="1">
      <alignment/>
      <protection/>
    </xf>
    <xf numFmtId="2" fontId="12" fillId="0" borderId="3" xfId="19" applyNumberFormat="1" applyFont="1" applyBorder="1" applyProtection="1">
      <alignment/>
      <protection/>
    </xf>
    <xf numFmtId="164" fontId="12" fillId="0" borderId="3" xfId="19" applyFont="1" applyBorder="1">
      <alignment/>
      <protection/>
    </xf>
    <xf numFmtId="165" fontId="12" fillId="0" borderId="3" xfId="19" applyNumberFormat="1" applyFont="1" applyBorder="1">
      <alignment/>
      <protection/>
    </xf>
    <xf numFmtId="164" fontId="10" fillId="0" borderId="0" xfId="19" applyFont="1" applyAlignment="1" applyProtection="1">
      <alignment horizontal="left"/>
      <protection/>
    </xf>
    <xf numFmtId="164" fontId="13" fillId="0" borderId="0" xfId="20" applyFont="1">
      <alignment/>
      <protection/>
    </xf>
    <xf numFmtId="165" fontId="13" fillId="0" borderId="0" xfId="20" applyNumberFormat="1" applyFont="1">
      <alignment/>
      <protection/>
    </xf>
    <xf numFmtId="164" fontId="12" fillId="0" borderId="0" xfId="20" applyFont="1" applyAlignment="1" applyProtection="1">
      <alignment horizontal="left"/>
      <protection/>
    </xf>
    <xf numFmtId="164" fontId="12" fillId="0" borderId="0" xfId="20" applyFont="1">
      <alignment/>
      <protection/>
    </xf>
    <xf numFmtId="37" fontId="12" fillId="0" borderId="0" xfId="20" applyNumberFormat="1" applyFont="1" applyAlignment="1" applyProtection="1">
      <alignment horizontal="right"/>
      <protection/>
    </xf>
    <xf numFmtId="165" fontId="12" fillId="0" borderId="0" xfId="20" applyNumberFormat="1" applyFont="1" applyAlignment="1" applyProtection="1">
      <alignment horizontal="right"/>
      <protection/>
    </xf>
    <xf numFmtId="2" fontId="12" fillId="0" borderId="0" xfId="20" applyNumberFormat="1" applyFont="1" applyProtection="1">
      <alignment/>
      <protection/>
    </xf>
    <xf numFmtId="2" fontId="12" fillId="0" borderId="0" xfId="20" applyNumberFormat="1" applyFont="1">
      <alignment/>
      <protection/>
    </xf>
    <xf numFmtId="37" fontId="12" fillId="0" borderId="0" xfId="20" applyNumberFormat="1" applyFont="1" applyProtection="1">
      <alignment/>
      <protection/>
    </xf>
    <xf numFmtId="37" fontId="12" fillId="0" borderId="4" xfId="20" applyNumberFormat="1" applyFont="1" applyBorder="1" applyAlignment="1" applyProtection="1">
      <alignment horizontal="fill"/>
      <protection/>
    </xf>
    <xf numFmtId="164" fontId="12" fillId="0" borderId="4" xfId="20" applyFont="1" applyBorder="1">
      <alignment/>
      <protection/>
    </xf>
    <xf numFmtId="3" fontId="12" fillId="0" borderId="4" xfId="20" applyNumberFormat="1" applyFont="1" applyBorder="1" applyProtection="1">
      <alignment/>
      <protection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12" fillId="0" borderId="0" xfId="0" applyFont="1" applyAlignment="1" applyProtection="1">
      <alignment horizontal="left"/>
      <protection/>
    </xf>
    <xf numFmtId="37" fontId="12" fillId="0" borderId="0" xfId="0" applyNumberFormat="1" applyFont="1" applyAlignment="1">
      <alignment/>
    </xf>
    <xf numFmtId="165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 horizontal="fill"/>
      <protection/>
    </xf>
    <xf numFmtId="3" fontId="12" fillId="0" borderId="0" xfId="0" applyNumberFormat="1" applyFont="1" applyAlignment="1" applyProtection="1">
      <alignment horizontal="fill"/>
      <protection/>
    </xf>
    <xf numFmtId="0" fontId="12" fillId="0" borderId="0" xfId="0" applyFont="1" applyBorder="1" applyAlignment="1" applyProtection="1">
      <alignment horizontal="left"/>
      <protection/>
    </xf>
    <xf numFmtId="3" fontId="12" fillId="0" borderId="4" xfId="0" applyNumberFormat="1" applyFont="1" applyBorder="1" applyAlignment="1" applyProtection="1">
      <alignment horizontal="fill"/>
      <protection/>
    </xf>
    <xf numFmtId="3" fontId="12" fillId="0" borderId="4" xfId="0" applyNumberFormat="1" applyFont="1" applyBorder="1" applyAlignment="1">
      <alignment/>
    </xf>
    <xf numFmtId="0" fontId="12" fillId="0" borderId="4" xfId="0" applyFont="1" applyBorder="1" applyAlignment="1">
      <alignment/>
    </xf>
    <xf numFmtId="164" fontId="10" fillId="0" borderId="0" xfId="23" applyFont="1" applyAlignment="1" applyProtection="1">
      <alignment horizontal="left"/>
      <protection/>
    </xf>
    <xf numFmtId="164" fontId="13" fillId="0" borderId="0" xfId="23" applyFont="1">
      <alignment/>
      <protection/>
    </xf>
    <xf numFmtId="165" fontId="13" fillId="0" borderId="0" xfId="23" applyNumberFormat="1" applyFont="1">
      <alignment/>
      <protection/>
    </xf>
    <xf numFmtId="164" fontId="13" fillId="0" borderId="0" xfId="23" applyFont="1" applyAlignment="1">
      <alignment/>
      <protection/>
    </xf>
    <xf numFmtId="164" fontId="12" fillId="0" borderId="0" xfId="23" applyFont="1" applyAlignment="1" applyProtection="1">
      <alignment horizontal="left"/>
      <protection/>
    </xf>
    <xf numFmtId="2" fontId="12" fillId="0" borderId="0" xfId="23" applyNumberFormat="1" applyFont="1" applyBorder="1" applyProtection="1">
      <alignment/>
      <protection/>
    </xf>
    <xf numFmtId="165" fontId="12" fillId="0" borderId="0" xfId="23" applyNumberFormat="1" applyFont="1" applyBorder="1" applyProtection="1">
      <alignment/>
      <protection/>
    </xf>
    <xf numFmtId="164" fontId="18" fillId="0" borderId="0" xfId="23" applyFont="1" applyAlignment="1" applyProtection="1">
      <alignment horizontal="left"/>
      <protection/>
    </xf>
    <xf numFmtId="4" fontId="18" fillId="0" borderId="0" xfId="23" applyNumberFormat="1" applyFont="1" applyProtection="1">
      <alignment/>
      <protection/>
    </xf>
    <xf numFmtId="166" fontId="18" fillId="0" borderId="0" xfId="23" applyNumberFormat="1" applyFont="1" applyProtection="1">
      <alignment/>
      <protection/>
    </xf>
    <xf numFmtId="164" fontId="18" fillId="0" borderId="0" xfId="23" applyFont="1">
      <alignment/>
      <protection/>
    </xf>
    <xf numFmtId="165" fontId="18" fillId="0" borderId="0" xfId="23" applyNumberFormat="1" applyFont="1" applyProtection="1">
      <alignment/>
      <protection/>
    </xf>
    <xf numFmtId="2" fontId="18" fillId="0" borderId="0" xfId="23" applyNumberFormat="1" applyFont="1" applyProtection="1">
      <alignment/>
      <protection/>
    </xf>
    <xf numFmtId="2" fontId="18" fillId="0" borderId="0" xfId="23" applyNumberFormat="1" applyFont="1">
      <alignment/>
      <protection/>
    </xf>
    <xf numFmtId="164" fontId="12" fillId="0" borderId="0" xfId="23" applyFont="1">
      <alignment/>
      <protection/>
    </xf>
    <xf numFmtId="37" fontId="12" fillId="0" borderId="0" xfId="23" applyNumberFormat="1" applyFont="1" applyProtection="1">
      <alignment/>
      <protection/>
    </xf>
    <xf numFmtId="2" fontId="19" fillId="0" borderId="0" xfId="23" applyNumberFormat="1" applyFont="1">
      <alignment/>
      <protection/>
    </xf>
    <xf numFmtId="37" fontId="20" fillId="0" borderId="0" xfId="23" applyNumberFormat="1" applyFont="1" applyProtection="1">
      <alignment/>
      <protection locked="0"/>
    </xf>
    <xf numFmtId="165" fontId="20" fillId="0" borderId="0" xfId="23" applyNumberFormat="1" applyFont="1" applyProtection="1">
      <alignment/>
      <protection locked="0"/>
    </xf>
    <xf numFmtId="164" fontId="12" fillId="0" borderId="4" xfId="23" applyFont="1" applyBorder="1">
      <alignment/>
      <protection/>
    </xf>
    <xf numFmtId="165" fontId="12" fillId="0" borderId="4" xfId="23" applyNumberFormat="1" applyFont="1" applyBorder="1">
      <alignment/>
      <protection/>
    </xf>
    <xf numFmtId="164" fontId="10" fillId="0" borderId="0" xfId="24" applyFont="1" applyAlignment="1" applyProtection="1">
      <alignment horizontal="left"/>
      <protection/>
    </xf>
    <xf numFmtId="164" fontId="13" fillId="0" borderId="0" xfId="24" applyFont="1">
      <alignment/>
      <protection/>
    </xf>
    <xf numFmtId="165" fontId="13" fillId="0" borderId="0" xfId="24" applyNumberFormat="1" applyFont="1">
      <alignment/>
      <protection/>
    </xf>
    <xf numFmtId="164" fontId="12" fillId="0" borderId="0" xfId="24" applyFont="1" applyAlignment="1" applyProtection="1">
      <alignment horizontal="left"/>
      <protection/>
    </xf>
    <xf numFmtId="164" fontId="12" fillId="0" borderId="0" xfId="24" applyFont="1">
      <alignment/>
      <protection/>
    </xf>
    <xf numFmtId="37" fontId="12" fillId="0" borderId="0" xfId="24" applyNumberFormat="1" applyFont="1" applyAlignment="1" applyProtection="1">
      <alignment horizontal="fill"/>
      <protection/>
    </xf>
    <xf numFmtId="3" fontId="12" fillId="0" borderId="0" xfId="24" applyNumberFormat="1" applyFont="1" applyAlignment="1" applyProtection="1">
      <alignment horizontal="fill"/>
      <protection/>
    </xf>
    <xf numFmtId="37" fontId="12" fillId="0" borderId="4" xfId="24" applyNumberFormat="1" applyFont="1" applyBorder="1" applyAlignment="1" applyProtection="1">
      <alignment horizontal="fill"/>
      <protection/>
    </xf>
    <xf numFmtId="164" fontId="12" fillId="0" borderId="4" xfId="24" applyFont="1" applyBorder="1">
      <alignment/>
      <protection/>
    </xf>
    <xf numFmtId="3" fontId="12" fillId="0" borderId="4" xfId="24" applyNumberFormat="1" applyFont="1" applyBorder="1" applyAlignment="1" applyProtection="1">
      <alignment horizontal="fill"/>
      <protection/>
    </xf>
    <xf numFmtId="164" fontId="10" fillId="0" borderId="0" xfId="26" applyFont="1" applyAlignment="1" applyProtection="1">
      <alignment horizontal="left"/>
      <protection/>
    </xf>
    <xf numFmtId="164" fontId="13" fillId="0" borderId="0" xfId="26" applyFont="1">
      <alignment/>
      <protection/>
    </xf>
    <xf numFmtId="37" fontId="13" fillId="0" borderId="0" xfId="26" applyNumberFormat="1" applyFont="1" applyProtection="1">
      <alignment/>
      <protection/>
    </xf>
    <xf numFmtId="165" fontId="13" fillId="0" borderId="0" xfId="26" applyNumberFormat="1" applyFont="1">
      <alignment/>
      <protection/>
    </xf>
    <xf numFmtId="164" fontId="12" fillId="0" borderId="0" xfId="26" applyFont="1" applyAlignment="1" applyProtection="1">
      <alignment horizontal="left"/>
      <protection/>
    </xf>
    <xf numFmtId="166" fontId="12" fillId="0" borderId="0" xfId="26" applyNumberFormat="1" applyFont="1" applyAlignment="1" applyProtection="1">
      <alignment/>
      <protection/>
    </xf>
    <xf numFmtId="165" fontId="12" fillId="0" borderId="0" xfId="26" applyNumberFormat="1" applyFont="1" applyAlignment="1" applyProtection="1">
      <alignment/>
      <protection/>
    </xf>
    <xf numFmtId="164" fontId="12" fillId="0" borderId="0" xfId="26" applyFont="1">
      <alignment/>
      <protection/>
    </xf>
    <xf numFmtId="37" fontId="12" fillId="0" borderId="0" xfId="26" applyNumberFormat="1" applyFont="1" applyAlignment="1" applyProtection="1">
      <alignment horizontal="fill"/>
      <protection/>
    </xf>
    <xf numFmtId="37" fontId="12" fillId="0" borderId="0" xfId="26" applyNumberFormat="1" applyFont="1">
      <alignment/>
      <protection/>
    </xf>
    <xf numFmtId="37" fontId="12" fillId="0" borderId="0" xfId="26" applyNumberFormat="1" applyFont="1" applyProtection="1">
      <alignment/>
      <protection/>
    </xf>
    <xf numFmtId="164" fontId="12" fillId="0" borderId="4" xfId="26" applyFont="1" applyBorder="1">
      <alignment/>
      <protection/>
    </xf>
    <xf numFmtId="165" fontId="12" fillId="0" borderId="4" xfId="26" applyNumberFormat="1" applyFont="1" applyBorder="1">
      <alignment/>
      <protection/>
    </xf>
    <xf numFmtId="5" fontId="12" fillId="0" borderId="0" xfId="26" applyNumberFormat="1" applyFont="1" applyAlignment="1" applyProtection="1">
      <alignment horizontal="left"/>
      <protection/>
    </xf>
    <xf numFmtId="164" fontId="10" fillId="0" borderId="0" xfId="26" applyFont="1" applyAlignment="1">
      <alignment wrapText="1"/>
      <protection/>
    </xf>
    <xf numFmtId="165" fontId="12" fillId="0" borderId="0" xfId="26" applyNumberFormat="1" applyFont="1">
      <alignment/>
      <protection/>
    </xf>
    <xf numFmtId="167" fontId="12" fillId="0" borderId="0" xfId="26" applyNumberFormat="1" applyFont="1" applyAlignment="1" applyProtection="1">
      <alignment/>
      <protection/>
    </xf>
    <xf numFmtId="5" fontId="21" fillId="0" borderId="0" xfId="26" applyNumberFormat="1" applyFont="1">
      <alignment/>
      <protection/>
    </xf>
    <xf numFmtId="164" fontId="10" fillId="0" borderId="1" xfId="26" applyFont="1" applyBorder="1" applyAlignment="1" applyProtection="1">
      <alignment horizontal="left"/>
      <protection/>
    </xf>
    <xf numFmtId="3" fontId="12" fillId="0" borderId="1" xfId="26" applyNumberFormat="1" applyFont="1" applyBorder="1" applyProtection="1">
      <alignment/>
      <protection/>
    </xf>
    <xf numFmtId="37" fontId="12" fillId="0" borderId="1" xfId="26" applyNumberFormat="1" applyFont="1" applyBorder="1" applyProtection="1">
      <alignment/>
      <protection/>
    </xf>
    <xf numFmtId="165" fontId="12" fillId="0" borderId="1" xfId="26" applyNumberFormat="1" applyFont="1" applyBorder="1" applyAlignment="1" applyProtection="1">
      <alignment/>
      <protection/>
    </xf>
    <xf numFmtId="164" fontId="13" fillId="0" borderId="2" xfId="26" applyFont="1" applyBorder="1">
      <alignment/>
      <protection/>
    </xf>
    <xf numFmtId="5" fontId="12" fillId="0" borderId="2" xfId="26" applyNumberFormat="1" applyFont="1" applyBorder="1">
      <alignment/>
      <protection/>
    </xf>
    <xf numFmtId="164" fontId="12" fillId="0" borderId="2" xfId="26" applyFont="1" applyBorder="1">
      <alignment/>
      <protection/>
    </xf>
    <xf numFmtId="165" fontId="12" fillId="0" borderId="2" xfId="26" applyNumberFormat="1" applyFont="1" applyBorder="1">
      <alignment/>
      <protection/>
    </xf>
    <xf numFmtId="5" fontId="12" fillId="0" borderId="0" xfId="26" applyNumberFormat="1" applyFont="1">
      <alignment/>
      <protection/>
    </xf>
    <xf numFmtId="164" fontId="13" fillId="0" borderId="0" xfId="26" applyFont="1" applyBorder="1">
      <alignment/>
      <protection/>
    </xf>
    <xf numFmtId="5" fontId="12" fillId="0" borderId="0" xfId="26" applyNumberFormat="1" applyFont="1" applyBorder="1">
      <alignment/>
      <protection/>
    </xf>
    <xf numFmtId="164" fontId="12" fillId="0" borderId="0" xfId="26" applyFont="1" applyBorder="1">
      <alignment/>
      <protection/>
    </xf>
    <xf numFmtId="165" fontId="12" fillId="0" borderId="0" xfId="26" applyNumberFormat="1" applyFont="1" applyBorder="1">
      <alignment/>
      <protection/>
    </xf>
    <xf numFmtId="164" fontId="10" fillId="0" borderId="0" xfId="21" applyFont="1" applyAlignment="1" applyProtection="1">
      <alignment horizontal="left"/>
      <protection/>
    </xf>
    <xf numFmtId="164" fontId="12" fillId="0" borderId="0" xfId="21" applyFont="1" applyAlignment="1" applyProtection="1">
      <alignment horizontal="left"/>
      <protection/>
    </xf>
    <xf numFmtId="164" fontId="10" fillId="0" borderId="0" xfId="21" applyFont="1">
      <alignment/>
      <protection/>
    </xf>
    <xf numFmtId="37" fontId="12" fillId="0" borderId="0" xfId="21" applyNumberFormat="1" applyFont="1" applyAlignment="1" applyProtection="1">
      <alignment horizontal="fill"/>
      <protection/>
    </xf>
    <xf numFmtId="3" fontId="12" fillId="0" borderId="0" xfId="21" applyNumberFormat="1" applyFont="1" applyProtection="1">
      <alignment/>
      <protection/>
    </xf>
    <xf numFmtId="164" fontId="12" fillId="0" borderId="0" xfId="21" applyFont="1" applyAlignment="1" applyProtection="1">
      <alignment horizontal="left" wrapText="1"/>
      <protection/>
    </xf>
    <xf numFmtId="164" fontId="18" fillId="0" borderId="0" xfId="21" applyFont="1" applyAlignment="1" applyProtection="1">
      <alignment horizontal="left"/>
      <protection/>
    </xf>
    <xf numFmtId="0" fontId="0" fillId="0" borderId="1" xfId="0" applyBorder="1" applyAlignment="1">
      <alignment/>
    </xf>
    <xf numFmtId="164" fontId="12" fillId="0" borderId="0" xfId="21" applyFont="1" applyBorder="1">
      <alignment/>
      <protection/>
    </xf>
    <xf numFmtId="37" fontId="12" fillId="0" borderId="0" xfId="21" applyNumberFormat="1" applyFont="1" applyBorder="1" applyAlignment="1" applyProtection="1">
      <alignment horizontal="fill"/>
      <protection/>
    </xf>
    <xf numFmtId="5" fontId="12" fillId="0" borderId="0" xfId="27" applyNumberFormat="1" applyFont="1">
      <alignment/>
      <protection/>
    </xf>
    <xf numFmtId="164" fontId="13" fillId="0" borderId="2" xfId="27" applyFont="1" applyBorder="1" applyAlignment="1" applyProtection="1">
      <alignment horizontal="left"/>
      <protection/>
    </xf>
    <xf numFmtId="5" fontId="12" fillId="0" borderId="2" xfId="27" applyNumberFormat="1" applyFont="1" applyBorder="1" applyAlignment="1" applyProtection="1">
      <alignment horizontal="right"/>
      <protection/>
    </xf>
    <xf numFmtId="5" fontId="12" fillId="0" borderId="2" xfId="27" applyNumberFormat="1" applyFont="1" applyBorder="1">
      <alignment/>
      <protection/>
    </xf>
    <xf numFmtId="5" fontId="12" fillId="0" borderId="2" xfId="27" applyNumberFormat="1" applyFont="1" applyBorder="1" applyProtection="1">
      <alignment/>
      <protection/>
    </xf>
    <xf numFmtId="165" fontId="12" fillId="0" borderId="2" xfId="27" applyNumberFormat="1" applyFont="1" applyBorder="1" applyProtection="1">
      <alignment/>
      <protection/>
    </xf>
    <xf numFmtId="164" fontId="13" fillId="0" borderId="0" xfId="27" applyFont="1" applyBorder="1" applyAlignment="1" applyProtection="1">
      <alignment horizontal="left"/>
      <protection/>
    </xf>
    <xf numFmtId="5" fontId="12" fillId="0" borderId="0" xfId="27" applyNumberFormat="1" applyFont="1" applyBorder="1" applyProtection="1">
      <alignment/>
      <protection/>
    </xf>
    <xf numFmtId="5" fontId="12" fillId="0" borderId="0" xfId="27" applyNumberFormat="1" applyFont="1" applyBorder="1">
      <alignment/>
      <protection/>
    </xf>
    <xf numFmtId="165" fontId="12" fillId="0" borderId="0" xfId="27" applyNumberFormat="1" applyFont="1" applyBorder="1" applyProtection="1">
      <alignment/>
      <protection/>
    </xf>
    <xf numFmtId="164" fontId="12" fillId="0" borderId="2" xfId="27" applyFont="1" applyBorder="1" applyAlignment="1" applyProtection="1">
      <alignment horizontal="left"/>
      <protection/>
    </xf>
    <xf numFmtId="167" fontId="12" fillId="0" borderId="2" xfId="27" applyNumberFormat="1" applyFont="1" applyBorder="1" applyProtection="1">
      <alignment/>
      <protection/>
    </xf>
    <xf numFmtId="164" fontId="12" fillId="0" borderId="0" xfId="27" applyFont="1" applyBorder="1" applyAlignment="1" applyProtection="1">
      <alignment horizontal="left"/>
      <protection/>
    </xf>
    <xf numFmtId="167" fontId="12" fillId="0" borderId="0" xfId="27" applyNumberFormat="1" applyFont="1" applyProtection="1">
      <alignment/>
      <protection/>
    </xf>
    <xf numFmtId="164" fontId="22" fillId="0" borderId="2" xfId="21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164" fontId="12" fillId="0" borderId="0" xfId="27" applyFont="1" applyBorder="1">
      <alignment/>
      <protection/>
    </xf>
    <xf numFmtId="165" fontId="12" fillId="0" borderId="0" xfId="27" applyNumberFormat="1" applyFont="1" applyBorder="1">
      <alignment/>
      <protection/>
    </xf>
    <xf numFmtId="164" fontId="19" fillId="0" borderId="2" xfId="27" applyFont="1" applyBorder="1" applyAlignment="1" applyProtection="1">
      <alignment horizontal="left"/>
      <protection/>
    </xf>
    <xf numFmtId="164" fontId="12" fillId="0" borderId="2" xfId="27" applyFont="1" applyBorder="1">
      <alignment/>
      <protection/>
    </xf>
    <xf numFmtId="165" fontId="12" fillId="0" borderId="2" xfId="27" applyNumberFormat="1" applyFont="1" applyBorder="1">
      <alignment/>
      <protection/>
    </xf>
    <xf numFmtId="164" fontId="19" fillId="0" borderId="0" xfId="27" applyFont="1" applyBorder="1" applyAlignment="1" applyProtection="1">
      <alignment horizontal="left"/>
      <protection/>
    </xf>
    <xf numFmtId="164" fontId="12" fillId="0" borderId="0" xfId="19" applyFont="1" applyAlignment="1">
      <alignment horizontal="center"/>
      <protection/>
    </xf>
    <xf numFmtId="164" fontId="12" fillId="0" borderId="0" xfId="19" applyFont="1" applyAlignment="1" applyProtection="1">
      <alignment horizontal="center"/>
      <protection/>
    </xf>
    <xf numFmtId="164" fontId="12" fillId="0" borderId="0" xfId="19" applyFont="1" applyAlignment="1">
      <alignment horizontal="centerContinuous"/>
      <protection/>
    </xf>
    <xf numFmtId="165" fontId="12" fillId="0" borderId="0" xfId="19" applyNumberFormat="1" applyFont="1" applyAlignment="1">
      <alignment horizontal="centerContinuous"/>
      <protection/>
    </xf>
    <xf numFmtId="0" fontId="12" fillId="0" borderId="0" xfId="0" applyFont="1" applyAlignment="1" applyProtection="1">
      <alignment horizontal="right"/>
      <protection/>
    </xf>
    <xf numFmtId="37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 horizontal="centerContinuous"/>
    </xf>
    <xf numFmtId="165" fontId="12" fillId="0" borderId="0" xfId="0" applyNumberFormat="1" applyFont="1" applyAlignment="1">
      <alignment horizontal="centerContinuous"/>
    </xf>
    <xf numFmtId="164" fontId="12" fillId="0" borderId="2" xfId="19" applyFont="1" applyBorder="1">
      <alignment/>
      <protection/>
    </xf>
    <xf numFmtId="164" fontId="12" fillId="0" borderId="2" xfId="19" applyFont="1" applyBorder="1" applyAlignment="1" applyProtection="1">
      <alignment horizontal="right"/>
      <protection/>
    </xf>
    <xf numFmtId="164" fontId="12" fillId="0" borderId="2" xfId="19" applyFont="1" applyBorder="1" applyAlignment="1">
      <alignment horizontal="center"/>
      <protection/>
    </xf>
    <xf numFmtId="165" fontId="12" fillId="0" borderId="2" xfId="19" applyNumberFormat="1" applyFont="1" applyBorder="1" applyAlignment="1">
      <alignment horizontal="center"/>
      <protection/>
    </xf>
    <xf numFmtId="164" fontId="10" fillId="0" borderId="2" xfId="26" applyFont="1" applyBorder="1" applyAlignment="1" applyProtection="1">
      <alignment horizontal="left"/>
      <protection/>
    </xf>
    <xf numFmtId="167" fontId="12" fillId="0" borderId="2" xfId="26" applyNumberFormat="1" applyFont="1" applyBorder="1" applyAlignment="1" applyProtection="1">
      <alignment/>
      <protection/>
    </xf>
    <xf numFmtId="5" fontId="21" fillId="0" borderId="2" xfId="26" applyNumberFormat="1" applyFont="1" applyBorder="1">
      <alignment/>
      <protection/>
    </xf>
    <xf numFmtId="5" fontId="12" fillId="0" borderId="2" xfId="26" applyNumberFormat="1" applyFont="1" applyBorder="1" applyAlignment="1" applyProtection="1">
      <alignment horizontal="left"/>
      <protection/>
    </xf>
    <xf numFmtId="165" fontId="12" fillId="0" borderId="2" xfId="26" applyNumberFormat="1" applyFont="1" applyBorder="1" applyAlignment="1" applyProtection="1">
      <alignment/>
      <protection/>
    </xf>
    <xf numFmtId="43" fontId="12" fillId="0" borderId="0" xfId="15" applyFont="1" applyAlignment="1" applyProtection="1">
      <alignment/>
      <protection/>
    </xf>
    <xf numFmtId="0" fontId="23" fillId="0" borderId="1" xfId="0" applyFont="1" applyBorder="1" applyAlignment="1">
      <alignment/>
    </xf>
    <xf numFmtId="164" fontId="24" fillId="0" borderId="0" xfId="21" applyFont="1">
      <alignment/>
      <protection/>
    </xf>
    <xf numFmtId="166" fontId="0" fillId="0" borderId="0" xfId="0" applyNumberFormat="1" applyAlignment="1">
      <alignment/>
    </xf>
    <xf numFmtId="164" fontId="12" fillId="0" borderId="0" xfId="19" applyFont="1" applyAlignment="1">
      <alignment horizontal="right"/>
      <protection/>
    </xf>
    <xf numFmtId="164" fontId="12" fillId="0" borderId="0" xfId="19" applyFont="1" applyAlignment="1" applyProtection="1">
      <alignment horizontal="right"/>
      <protection/>
    </xf>
    <xf numFmtId="0" fontId="12" fillId="0" borderId="0" xfId="0" applyFont="1" applyAlignment="1">
      <alignment horizontal="right"/>
    </xf>
    <xf numFmtId="164" fontId="9" fillId="0" borderId="0" xfId="21" applyFont="1" applyBorder="1" applyAlignment="1">
      <alignment horizontal="left" vertical="top"/>
      <protection/>
    </xf>
    <xf numFmtId="0" fontId="14" fillId="0" borderId="0" xfId="0" applyFont="1" applyBorder="1" applyAlignment="1">
      <alignment horizontal="left" vertical="top"/>
    </xf>
    <xf numFmtId="0" fontId="12" fillId="0" borderId="0" xfId="0" applyFont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164" fontId="12" fillId="0" borderId="0" xfId="23" applyFont="1" applyAlignment="1" applyProtection="1">
      <alignment horizontal="left" wrapText="1"/>
      <protection/>
    </xf>
    <xf numFmtId="164" fontId="12" fillId="0" borderId="0" xfId="21" applyFont="1" applyAlignment="1">
      <alignment wrapText="1"/>
      <protection/>
    </xf>
    <xf numFmtId="170" fontId="25" fillId="0" borderId="0" xfId="0" applyNumberFormat="1" applyFont="1" applyBorder="1" applyAlignment="1">
      <alignment/>
    </xf>
    <xf numFmtId="171" fontId="25" fillId="0" borderId="0" xfId="0" applyNumberFormat="1" applyFont="1" applyBorder="1" applyAlignment="1">
      <alignment/>
    </xf>
    <xf numFmtId="172" fontId="25" fillId="0" borderId="0" xfId="0" applyNumberFormat="1" applyFont="1" applyBorder="1" applyAlignment="1">
      <alignment/>
    </xf>
    <xf numFmtId="171" fontId="12" fillId="0" borderId="0" xfId="19" applyNumberFormat="1" applyFont="1" applyProtection="1">
      <alignment/>
      <protection/>
    </xf>
    <xf numFmtId="170" fontId="12" fillId="0" borderId="0" xfId="19" applyNumberFormat="1" applyFont="1" applyProtection="1">
      <alignment/>
      <protection/>
    </xf>
    <xf numFmtId="170" fontId="12" fillId="0" borderId="0" xfId="19" applyNumberFormat="1" applyFont="1" applyAlignment="1" applyProtection="1">
      <alignment horizontal="fill"/>
      <protection/>
    </xf>
    <xf numFmtId="170" fontId="12" fillId="0" borderId="0" xfId="19" applyNumberFormat="1" applyFont="1">
      <alignment/>
      <protection/>
    </xf>
    <xf numFmtId="170" fontId="12" fillId="0" borderId="0" xfId="19" applyNumberFormat="1" applyFont="1" applyBorder="1" applyProtection="1">
      <alignment/>
      <protection/>
    </xf>
    <xf numFmtId="170" fontId="18" fillId="0" borderId="0" xfId="19" applyNumberFormat="1" applyFont="1" applyProtection="1">
      <alignment/>
      <protection/>
    </xf>
    <xf numFmtId="170" fontId="12" fillId="0" borderId="0" xfId="19" applyNumberFormat="1" applyFont="1" applyAlignment="1" applyProtection="1">
      <alignment horizontal="right"/>
      <protection/>
    </xf>
    <xf numFmtId="170" fontId="12" fillId="0" borderId="3" xfId="19" applyNumberFormat="1" applyFont="1" applyBorder="1" applyProtection="1">
      <alignment/>
      <protection/>
    </xf>
    <xf numFmtId="173" fontId="12" fillId="0" borderId="0" xfId="28" applyNumberFormat="1" applyFont="1" applyBorder="1" applyAlignment="1">
      <alignment horizontal="right"/>
    </xf>
    <xf numFmtId="164" fontId="10" fillId="0" borderId="0" xfId="26" applyFont="1" applyBorder="1">
      <alignment/>
      <protection/>
    </xf>
    <xf numFmtId="0" fontId="7" fillId="0" borderId="0" xfId="25" applyFont="1" applyBorder="1" applyAlignment="1">
      <alignment vertical="top" wrapText="1"/>
      <protection/>
    </xf>
    <xf numFmtId="0" fontId="17" fillId="0" borderId="0" xfId="0" applyFont="1" applyAlignment="1">
      <alignment horizontal="center"/>
    </xf>
    <xf numFmtId="164" fontId="4" fillId="0" borderId="0" xfId="19" applyFont="1" applyAlignment="1" applyProtection="1">
      <alignment horizontal="center"/>
      <protection/>
    </xf>
    <xf numFmtId="0" fontId="7" fillId="0" borderId="1" xfId="25" applyFont="1" applyBorder="1" applyAlignment="1">
      <alignment vertical="top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BIONEWCP" xfId="19"/>
    <cellStyle name="Normal_CISENEW2" xfId="20"/>
    <cellStyle name="Normal_EHRNEW2" xfId="21"/>
    <cellStyle name="Normal_ENGNEWCP" xfId="22"/>
    <cellStyle name="Normal_GEONEW2" xfId="23"/>
    <cellStyle name="Normal_MPSNEWCP" xfId="24"/>
    <cellStyle name="Normal_RRANEW" xfId="25"/>
    <cellStyle name="Normal_SBENEW2" xfId="26"/>
    <cellStyle name="Normal_TOTNSF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showGridLines="0" tabSelected="1" zoomScale="75" zoomScaleNormal="75" workbookViewId="0" topLeftCell="A1">
      <selection activeCell="L22" sqref="L22"/>
    </sheetView>
  </sheetViews>
  <sheetFormatPr defaultColWidth="9.140625" defaultRowHeight="12.75"/>
  <cols>
    <col min="1" max="1" width="53.7109375" style="0" customWidth="1"/>
    <col min="2" max="2" width="11.00390625" style="0" customWidth="1"/>
    <col min="3" max="3" width="2.140625" style="0" customWidth="1"/>
    <col min="4" max="4" width="12.00390625" style="0" customWidth="1"/>
    <col min="5" max="5" width="1.421875" style="0" customWidth="1"/>
    <col min="6" max="6" width="11.140625" style="0" customWidth="1"/>
    <col min="7" max="7" width="2.00390625" style="0" customWidth="1"/>
    <col min="9" max="9" width="2.7109375" style="0" customWidth="1"/>
  </cols>
  <sheetData>
    <row r="1" spans="1:10" ht="15.75" customHeight="1">
      <c r="A1" s="262" t="s">
        <v>64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12">
      <c r="A2" s="263" t="s">
        <v>55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ht="12.75" thickBot="1">
      <c r="A3" s="74"/>
      <c r="B3" s="74"/>
      <c r="C3" s="74"/>
      <c r="D3" s="74"/>
      <c r="E3" s="74"/>
      <c r="F3" s="74"/>
      <c r="G3" s="75"/>
      <c r="H3" s="74"/>
      <c r="I3" s="74"/>
      <c r="J3" s="76"/>
    </row>
    <row r="4" spans="1:10" ht="13.5">
      <c r="A4" s="88"/>
      <c r="B4" s="239"/>
      <c r="C4" s="239"/>
      <c r="D4" s="239" t="s">
        <v>2</v>
      </c>
      <c r="E4" s="239"/>
      <c r="F4" s="240"/>
      <c r="G4" s="88"/>
      <c r="H4" s="220" t="s">
        <v>62</v>
      </c>
      <c r="I4" s="220"/>
      <c r="J4" s="221"/>
    </row>
    <row r="5" spans="1:10" ht="13.5">
      <c r="A5" s="219" t="s">
        <v>0</v>
      </c>
      <c r="B5" s="222" t="s">
        <v>1</v>
      </c>
      <c r="C5" s="222"/>
      <c r="D5" s="223" t="s">
        <v>81</v>
      </c>
      <c r="E5" s="223"/>
      <c r="F5" s="241" t="s">
        <v>76</v>
      </c>
      <c r="G5" s="117"/>
      <c r="H5" s="224" t="s">
        <v>2</v>
      </c>
      <c r="I5" s="224"/>
      <c r="J5" s="225"/>
    </row>
    <row r="6" spans="1:10" ht="14.25" thickBot="1">
      <c r="A6" s="226"/>
      <c r="B6" s="227" t="s">
        <v>58</v>
      </c>
      <c r="C6" s="227"/>
      <c r="D6" s="227" t="s">
        <v>57</v>
      </c>
      <c r="E6" s="227"/>
      <c r="F6" s="227" t="s">
        <v>59</v>
      </c>
      <c r="G6" s="226"/>
      <c r="H6" s="228" t="s">
        <v>60</v>
      </c>
      <c r="I6" s="228"/>
      <c r="J6" s="229" t="s">
        <v>61</v>
      </c>
    </row>
    <row r="7" spans="1:10" ht="12">
      <c r="A7" s="1"/>
      <c r="B7" s="1"/>
      <c r="C7" s="1"/>
      <c r="D7" s="1"/>
      <c r="E7" s="1"/>
      <c r="F7" s="1"/>
      <c r="G7" s="2"/>
      <c r="H7" s="1"/>
      <c r="I7" s="1"/>
      <c r="J7" s="3"/>
    </row>
    <row r="8" spans="1:10" ht="13.5">
      <c r="A8" s="77" t="s">
        <v>3</v>
      </c>
      <c r="B8" s="84"/>
      <c r="C8" s="84"/>
      <c r="D8" s="84"/>
      <c r="E8" s="84"/>
      <c r="F8" s="85"/>
      <c r="G8" s="84"/>
      <c r="H8" s="84"/>
      <c r="I8" s="84"/>
      <c r="J8" s="86"/>
    </row>
    <row r="9" spans="1:10" ht="13.5">
      <c r="A9" s="84"/>
      <c r="B9" s="84"/>
      <c r="C9" s="84"/>
      <c r="D9" s="84"/>
      <c r="E9" s="84"/>
      <c r="F9" s="85"/>
      <c r="G9" s="84"/>
      <c r="H9" s="84"/>
      <c r="I9" s="84"/>
      <c r="J9" s="86"/>
    </row>
    <row r="10" spans="1:10" ht="13.5">
      <c r="A10" s="87" t="s">
        <v>4</v>
      </c>
      <c r="B10" s="251">
        <v>117.74</v>
      </c>
      <c r="C10" s="251"/>
      <c r="D10" s="251">
        <v>108.27</v>
      </c>
      <c r="E10" s="251"/>
      <c r="F10" s="251">
        <v>111.22</v>
      </c>
      <c r="G10" s="251"/>
      <c r="H10" s="251">
        <f>F10-D10</f>
        <v>2.950000000000003</v>
      </c>
      <c r="I10" s="88"/>
      <c r="J10" s="259">
        <f>IF(D10=0,"N/A  ",H10/D10)</f>
        <v>0.02724669806964074</v>
      </c>
    </row>
    <row r="11" spans="1:10" ht="13.5">
      <c r="A11" s="88"/>
      <c r="B11" s="90"/>
      <c r="C11" s="90"/>
      <c r="D11" s="90"/>
      <c r="E11" s="90"/>
      <c r="F11" s="90"/>
      <c r="G11" s="88"/>
      <c r="H11" s="90"/>
      <c r="I11" s="88"/>
      <c r="J11" s="90"/>
    </row>
    <row r="12" spans="1:10" ht="13.5">
      <c r="A12" s="87" t="s">
        <v>5</v>
      </c>
      <c r="B12" s="252">
        <v>103.12</v>
      </c>
      <c r="C12" s="252"/>
      <c r="D12" s="252">
        <v>100.39</v>
      </c>
      <c r="E12" s="252"/>
      <c r="F12" s="252">
        <v>100.74</v>
      </c>
      <c r="G12" s="252"/>
      <c r="H12" s="252">
        <f>F12-D12</f>
        <v>0.3499999999999943</v>
      </c>
      <c r="I12" s="88"/>
      <c r="J12" s="259">
        <f>IF(D12=0,"N/A  ",H12/D12)</f>
        <v>0.0034864030281900023</v>
      </c>
    </row>
    <row r="13" spans="1:10" ht="13.5">
      <c r="A13" s="88"/>
      <c r="B13" s="253"/>
      <c r="C13" s="253"/>
      <c r="D13" s="253"/>
      <c r="E13" s="253"/>
      <c r="F13" s="253"/>
      <c r="G13" s="254"/>
      <c r="H13" s="253"/>
      <c r="I13" s="88"/>
      <c r="J13" s="90"/>
    </row>
    <row r="14" spans="1:10" ht="13.5">
      <c r="A14" s="87" t="s">
        <v>6</v>
      </c>
      <c r="B14" s="252">
        <v>106.47</v>
      </c>
      <c r="C14" s="252"/>
      <c r="D14" s="252">
        <v>106.71</v>
      </c>
      <c r="E14" s="252"/>
      <c r="F14" s="252">
        <v>109.61</v>
      </c>
      <c r="G14" s="252"/>
      <c r="H14" s="252">
        <f>F14-D14</f>
        <v>2.9000000000000057</v>
      </c>
      <c r="I14" s="88"/>
      <c r="J14" s="259">
        <f>IF(D14=0,"N/A  ",H14/D14)</f>
        <v>0.027176459563302464</v>
      </c>
    </row>
    <row r="15" spans="1:10" ht="13.5">
      <c r="A15" s="88"/>
      <c r="B15" s="253"/>
      <c r="C15" s="253"/>
      <c r="D15" s="253"/>
      <c r="E15" s="253"/>
      <c r="F15" s="253"/>
      <c r="G15" s="254"/>
      <c r="H15" s="253"/>
      <c r="I15" s="88"/>
      <c r="J15" s="90"/>
    </row>
    <row r="16" spans="1:10" ht="13.5">
      <c r="A16" s="87" t="s">
        <v>63</v>
      </c>
      <c r="B16" s="255">
        <v>81.41</v>
      </c>
      <c r="C16" s="255"/>
      <c r="D16" s="255">
        <v>81.8</v>
      </c>
      <c r="E16" s="255"/>
      <c r="F16" s="255">
        <v>85.9</v>
      </c>
      <c r="G16" s="255"/>
      <c r="H16" s="255">
        <f>F16-D16</f>
        <v>4.1000000000000085</v>
      </c>
      <c r="I16" s="91"/>
      <c r="J16" s="92">
        <f aca="true" t="shared" si="0" ref="J16:J24">IF(D16=0,"N/A  ",H16/D16)</f>
        <v>0.05012224938875316</v>
      </c>
    </row>
    <row r="17" spans="1:10" ht="13.5">
      <c r="A17" s="93" t="s">
        <v>7</v>
      </c>
      <c r="B17" s="256">
        <v>49.98</v>
      </c>
      <c r="C17" s="256"/>
      <c r="D17" s="256">
        <v>51.03</v>
      </c>
      <c r="E17" s="256"/>
      <c r="F17" s="256">
        <v>35.58</v>
      </c>
      <c r="G17" s="256"/>
      <c r="H17" s="256">
        <f>F17-D17</f>
        <v>-15.450000000000003</v>
      </c>
      <c r="I17" s="94"/>
      <c r="J17" s="95">
        <f t="shared" si="0"/>
        <v>-0.3027630805408584</v>
      </c>
    </row>
    <row r="18" spans="1:10" ht="13.5">
      <c r="A18" s="93" t="s">
        <v>8</v>
      </c>
      <c r="B18" s="256">
        <v>31.43</v>
      </c>
      <c r="C18" s="256"/>
      <c r="D18" s="256">
        <v>30.77</v>
      </c>
      <c r="E18" s="256"/>
      <c r="F18" s="256">
        <v>32.32</v>
      </c>
      <c r="G18" s="256"/>
      <c r="H18" s="256">
        <f>F18-D18</f>
        <v>1.5500000000000007</v>
      </c>
      <c r="I18" s="94"/>
      <c r="J18" s="95">
        <f t="shared" si="0"/>
        <v>0.05037374065648361</v>
      </c>
    </row>
    <row r="19" spans="1:10" ht="13.5">
      <c r="A19" s="88"/>
      <c r="B19" s="253"/>
      <c r="C19" s="253"/>
      <c r="D19" s="253"/>
      <c r="E19" s="253"/>
      <c r="F19" s="253"/>
      <c r="G19" s="254"/>
      <c r="H19" s="253"/>
      <c r="I19" s="88"/>
      <c r="J19" s="90"/>
    </row>
    <row r="20" spans="1:10" ht="13.5">
      <c r="A20" s="87" t="s">
        <v>9</v>
      </c>
      <c r="B20" s="257">
        <v>73.8</v>
      </c>
      <c r="C20" s="257"/>
      <c r="D20" s="257">
        <v>80.8</v>
      </c>
      <c r="E20" s="257"/>
      <c r="F20" s="257">
        <v>99.16</v>
      </c>
      <c r="G20" s="254"/>
      <c r="H20" s="252">
        <f>F20-D20</f>
        <v>18.36</v>
      </c>
      <c r="I20" s="88"/>
      <c r="J20" s="89">
        <f t="shared" si="0"/>
        <v>0.22722772277227724</v>
      </c>
    </row>
    <row r="21" spans="1:10" ht="13.5">
      <c r="A21" s="88"/>
      <c r="B21" s="253"/>
      <c r="C21" s="253"/>
      <c r="D21" s="253"/>
      <c r="E21" s="253"/>
      <c r="F21" s="253"/>
      <c r="G21" s="254"/>
      <c r="H21" s="253"/>
      <c r="I21" s="88"/>
      <c r="J21" s="90"/>
    </row>
    <row r="22" spans="1:10" ht="13.5">
      <c r="A22" s="87" t="s">
        <v>10</v>
      </c>
      <c r="B22" s="258">
        <v>94.24</v>
      </c>
      <c r="C22" s="258"/>
      <c r="D22" s="258">
        <v>98.72</v>
      </c>
      <c r="E22" s="258"/>
      <c r="F22" s="258">
        <v>101.22</v>
      </c>
      <c r="G22" s="258"/>
      <c r="H22" s="258">
        <f>F22-D22</f>
        <v>2.5</v>
      </c>
      <c r="I22" s="97"/>
      <c r="J22" s="98">
        <f t="shared" si="0"/>
        <v>0.02532414910858995</v>
      </c>
    </row>
    <row r="23" spans="1:10" ht="13.5">
      <c r="A23" s="91"/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13.5">
      <c r="A24" s="99" t="s">
        <v>11</v>
      </c>
      <c r="B24" s="251">
        <f>B10+B12+B14+B16+B20+B22</f>
        <v>576.78</v>
      </c>
      <c r="C24" s="251"/>
      <c r="D24" s="251">
        <f>D10+D12+D14+D16+D20+D22</f>
        <v>576.69</v>
      </c>
      <c r="E24" s="251"/>
      <c r="F24" s="251">
        <f>F10+F12+F14+F16+F20+F22</f>
        <v>607.85</v>
      </c>
      <c r="G24" s="251"/>
      <c r="H24" s="251">
        <f>F24-D24</f>
        <v>31.159999999999968</v>
      </c>
      <c r="I24" s="88"/>
      <c r="J24" s="89">
        <f t="shared" si="0"/>
        <v>0.05403249579496777</v>
      </c>
    </row>
    <row r="25" spans="1:10" ht="12.75" thickBot="1">
      <c r="A25" s="2"/>
      <c r="B25" s="2"/>
      <c r="C25" s="2"/>
      <c r="D25" s="2"/>
      <c r="E25" s="2"/>
      <c r="F25" s="2"/>
      <c r="G25" s="2"/>
      <c r="H25" s="2"/>
      <c r="I25" s="2"/>
      <c r="J25" s="10"/>
    </row>
    <row r="26" spans="1:10" ht="9" customHeight="1">
      <c r="A26" s="11"/>
      <c r="B26" s="12"/>
      <c r="C26" s="12"/>
      <c r="D26" s="13"/>
      <c r="E26" s="13"/>
      <c r="F26" s="12"/>
      <c r="G26" s="12"/>
      <c r="H26" s="12"/>
      <c r="I26" s="12"/>
      <c r="J26" s="14"/>
    </row>
    <row r="27" spans="1:10" ht="6.75" customHeight="1">
      <c r="A27" s="2"/>
      <c r="B27" s="2"/>
      <c r="C27" s="2"/>
      <c r="D27" s="2"/>
      <c r="E27" s="2"/>
      <c r="F27" s="2"/>
      <c r="G27" s="2"/>
      <c r="H27" s="7"/>
      <c r="I27" s="8"/>
      <c r="J27" s="9"/>
    </row>
    <row r="28" spans="1:10" ht="13.5">
      <c r="A28" s="82" t="s">
        <v>12</v>
      </c>
      <c r="B28" s="100"/>
      <c r="C28" s="100"/>
      <c r="D28" s="100"/>
      <c r="E28" s="100"/>
      <c r="F28" s="100"/>
      <c r="G28" s="100"/>
      <c r="H28" s="100"/>
      <c r="I28" s="100"/>
      <c r="J28" s="101"/>
    </row>
    <row r="29" spans="1:10" ht="13.5">
      <c r="A29" s="100"/>
      <c r="B29" s="100"/>
      <c r="C29" s="100"/>
      <c r="D29" s="100"/>
      <c r="E29" s="100"/>
      <c r="F29" s="100"/>
      <c r="G29" s="100"/>
      <c r="H29" s="100"/>
      <c r="I29" s="100"/>
      <c r="J29" s="101"/>
    </row>
    <row r="30" spans="1:10" ht="13.5">
      <c r="A30" s="102" t="s">
        <v>14</v>
      </c>
      <c r="B30" s="251">
        <v>91.29</v>
      </c>
      <c r="C30" s="251"/>
      <c r="D30" s="251">
        <v>105.46</v>
      </c>
      <c r="E30" s="251"/>
      <c r="F30" s="251">
        <v>122.82</v>
      </c>
      <c r="G30" s="251"/>
      <c r="H30" s="251">
        <f>F30-D30</f>
        <v>17.36</v>
      </c>
      <c r="I30" s="88"/>
      <c r="J30" s="259">
        <f>H30/D30</f>
        <v>0.16461217523231558</v>
      </c>
    </row>
    <row r="32" spans="1:10" ht="13.5">
      <c r="A32" s="102" t="s">
        <v>13</v>
      </c>
      <c r="B32" s="252">
        <v>132.17</v>
      </c>
      <c r="C32" s="252"/>
      <c r="D32" s="252">
        <v>141.53</v>
      </c>
      <c r="E32" s="252"/>
      <c r="F32" s="252">
        <v>162.98</v>
      </c>
      <c r="G32" s="252"/>
      <c r="H32" s="252">
        <f>F32-D32</f>
        <v>21.44999999999999</v>
      </c>
      <c r="I32" s="88"/>
      <c r="J32" s="259">
        <f>H32/D32</f>
        <v>0.1515579735745071</v>
      </c>
    </row>
    <row r="33" spans="1:10" ht="13.5">
      <c r="A33" s="103"/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10" ht="13.5">
      <c r="A34" s="102" t="s">
        <v>15</v>
      </c>
      <c r="B34" s="252">
        <v>92.31</v>
      </c>
      <c r="C34" s="252"/>
      <c r="D34" s="252">
        <v>103.62</v>
      </c>
      <c r="E34" s="252"/>
      <c r="F34" s="252">
        <v>119.3</v>
      </c>
      <c r="G34" s="252"/>
      <c r="H34" s="252">
        <f>F34-D34</f>
        <v>15.679999999999993</v>
      </c>
      <c r="I34" s="88"/>
      <c r="J34" s="259">
        <f>H34/D34</f>
        <v>0.151322138583285</v>
      </c>
    </row>
    <row r="35" spans="1:10" ht="13.5">
      <c r="A35" s="103"/>
      <c r="B35" s="108"/>
      <c r="C35" s="108"/>
      <c r="D35" s="104"/>
      <c r="E35" s="108"/>
      <c r="F35" s="108"/>
      <c r="G35" s="103"/>
      <c r="H35" s="104"/>
      <c r="I35" s="108"/>
      <c r="J35" s="105"/>
    </row>
    <row r="36" spans="1:10" ht="13.5">
      <c r="A36" s="103" t="s">
        <v>16</v>
      </c>
      <c r="B36" s="106">
        <v>174.43</v>
      </c>
      <c r="C36" s="107"/>
      <c r="D36" s="106">
        <v>145.8</v>
      </c>
      <c r="E36" s="106"/>
      <c r="F36" s="106">
        <v>121.59</v>
      </c>
      <c r="G36" s="106"/>
      <c r="H36" s="96">
        <f>F36-D36</f>
        <v>-24.210000000000008</v>
      </c>
      <c r="I36" s="103"/>
      <c r="J36" s="116">
        <f>H36/D36</f>
        <v>-0.16604938271604944</v>
      </c>
    </row>
    <row r="37" spans="1:10" ht="13.5">
      <c r="A37" s="103"/>
      <c r="B37" s="109"/>
      <c r="C37" s="110"/>
      <c r="D37" s="109"/>
      <c r="E37" s="111"/>
      <c r="F37" s="109"/>
      <c r="G37" s="111"/>
      <c r="H37" s="109"/>
      <c r="I37" s="110"/>
      <c r="J37" s="109"/>
    </row>
    <row r="38" spans="1:10" ht="13.5">
      <c r="A38" s="82" t="s">
        <v>17</v>
      </c>
      <c r="B38" s="251">
        <f>B32+B30+B34+B36</f>
        <v>490.2</v>
      </c>
      <c r="C38" s="251"/>
      <c r="D38" s="251">
        <f>D32+D30+D34+D36</f>
        <v>496.41</v>
      </c>
      <c r="E38" s="251"/>
      <c r="F38" s="251">
        <f>F32+F30+F34+F36</f>
        <v>526.6899999999999</v>
      </c>
      <c r="G38" s="251"/>
      <c r="H38" s="251">
        <f>F38-D38</f>
        <v>30.279999999999916</v>
      </c>
      <c r="I38" s="88"/>
      <c r="J38" s="259">
        <f>H38/D38</f>
        <v>0.060997965391510874</v>
      </c>
    </row>
    <row r="39" spans="1:10" ht="12.75" thickBot="1">
      <c r="A39" s="15"/>
      <c r="B39" s="17"/>
      <c r="C39" s="15"/>
      <c r="D39" s="15"/>
      <c r="E39" s="15"/>
      <c r="F39" s="17"/>
      <c r="G39" s="15"/>
      <c r="H39" s="15"/>
      <c r="I39" s="17"/>
      <c r="J39" s="16"/>
    </row>
    <row r="40" spans="1:10" ht="12">
      <c r="A40" s="18"/>
      <c r="B40" s="19"/>
      <c r="C40" s="20"/>
      <c r="D40" s="20"/>
      <c r="E40" s="20"/>
      <c r="F40" s="19"/>
      <c r="G40" s="20"/>
      <c r="H40" s="20"/>
      <c r="I40" s="19"/>
      <c r="J40" s="21"/>
    </row>
    <row r="41" spans="1:10" ht="13.5">
      <c r="A41" s="83" t="s">
        <v>18</v>
      </c>
      <c r="B41" s="112"/>
      <c r="C41" s="112"/>
      <c r="D41" s="112"/>
      <c r="E41" s="112"/>
      <c r="F41" s="112"/>
      <c r="G41" s="112"/>
      <c r="H41" s="112"/>
      <c r="I41" s="112"/>
      <c r="J41" s="113"/>
    </row>
    <row r="42" spans="1:10" ht="13.5">
      <c r="A42" s="112"/>
      <c r="B42" s="112"/>
      <c r="C42" s="112"/>
      <c r="D42" s="112"/>
      <c r="E42" s="112"/>
      <c r="F42" s="112"/>
      <c r="G42" s="112"/>
      <c r="H42" s="112"/>
      <c r="I42" s="112"/>
      <c r="J42" s="113"/>
    </row>
    <row r="43" spans="1:10" ht="27.75">
      <c r="A43" s="244" t="s">
        <v>91</v>
      </c>
      <c r="B43" s="251">
        <v>112.06</v>
      </c>
      <c r="C43" s="251"/>
      <c r="D43" s="251">
        <v>122.87</v>
      </c>
      <c r="E43" s="251"/>
      <c r="F43" s="251">
        <v>124.44</v>
      </c>
      <c r="G43" s="251"/>
      <c r="H43" s="251">
        <f>F43-D43</f>
        <v>1.5699999999999932</v>
      </c>
      <c r="I43" s="88"/>
      <c r="J43" s="259">
        <f>H43/D43</f>
        <v>0.012777732562871272</v>
      </c>
    </row>
    <row r="44" spans="1:10" ht="13.5">
      <c r="A44" s="117"/>
      <c r="B44" s="118"/>
      <c r="C44" s="115"/>
      <c r="D44" s="118"/>
      <c r="E44" s="115"/>
      <c r="F44" s="118"/>
      <c r="G44" s="117"/>
      <c r="H44" s="119"/>
      <c r="I44" s="115"/>
      <c r="J44" s="118"/>
    </row>
    <row r="45" spans="1:10" ht="27.75">
      <c r="A45" s="244" t="s">
        <v>88</v>
      </c>
      <c r="B45" s="252">
        <v>141.13</v>
      </c>
      <c r="C45" s="252"/>
      <c r="D45" s="252">
        <v>146.79</v>
      </c>
      <c r="E45" s="252"/>
      <c r="F45" s="252">
        <v>152.16</v>
      </c>
      <c r="G45" s="252"/>
      <c r="H45" s="252">
        <f>F45-D45</f>
        <v>5.3700000000000045</v>
      </c>
      <c r="I45" s="88"/>
      <c r="J45" s="259">
        <f>H45/D45</f>
        <v>0.03658287349274477</v>
      </c>
    </row>
    <row r="46" spans="1:10" ht="13.5">
      <c r="A46" s="117"/>
      <c r="B46" s="118"/>
      <c r="C46" s="115"/>
      <c r="D46" s="118"/>
      <c r="E46" s="115"/>
      <c r="F46" s="118"/>
      <c r="G46" s="117"/>
      <c r="H46" s="119"/>
      <c r="I46" s="115"/>
      <c r="J46" s="118"/>
    </row>
    <row r="47" spans="1:10" ht="27.75">
      <c r="A47" s="244" t="s">
        <v>89</v>
      </c>
      <c r="B47" s="252">
        <v>70.79</v>
      </c>
      <c r="C47" s="252"/>
      <c r="D47" s="252">
        <v>77.27</v>
      </c>
      <c r="E47" s="252"/>
      <c r="F47" s="252">
        <v>80.9</v>
      </c>
      <c r="G47" s="252"/>
      <c r="H47" s="252">
        <f>F47-D47</f>
        <v>3.6300000000000097</v>
      </c>
      <c r="I47" s="88"/>
      <c r="J47" s="259">
        <f>H47/D47</f>
        <v>0.04697812863983448</v>
      </c>
    </row>
    <row r="48" spans="1:10" ht="13.5">
      <c r="A48" s="117"/>
      <c r="B48" s="118"/>
      <c r="C48" s="115"/>
      <c r="D48" s="118"/>
      <c r="E48" s="115"/>
      <c r="F48" s="118"/>
      <c r="G48" s="117"/>
      <c r="H48" s="119"/>
      <c r="I48" s="115"/>
      <c r="J48" s="118"/>
    </row>
    <row r="49" spans="1:10" ht="13.5">
      <c r="A49" s="120" t="s">
        <v>77</v>
      </c>
      <c r="B49" s="252">
        <v>113.1</v>
      </c>
      <c r="C49" s="252"/>
      <c r="D49" s="252">
        <v>110.56</v>
      </c>
      <c r="E49" s="252"/>
      <c r="F49" s="252">
        <v>120.08</v>
      </c>
      <c r="G49" s="252"/>
      <c r="H49" s="252">
        <f>F49-D49</f>
        <v>9.519999999999996</v>
      </c>
      <c r="I49" s="88"/>
      <c r="J49" s="259">
        <f>H49/D49</f>
        <v>0.08610709117221414</v>
      </c>
    </row>
    <row r="50" spans="1:10" ht="13.5">
      <c r="A50" s="117"/>
      <c r="B50" s="118"/>
      <c r="C50" s="115"/>
      <c r="D50" s="118"/>
      <c r="E50" s="115"/>
      <c r="F50" s="118"/>
      <c r="G50" s="117"/>
      <c r="H50" s="119"/>
      <c r="I50" s="115"/>
      <c r="J50" s="118"/>
    </row>
    <row r="51" spans="1:10" ht="13.5">
      <c r="A51" s="114" t="s">
        <v>19</v>
      </c>
      <c r="B51" s="252">
        <v>120.01</v>
      </c>
      <c r="C51" s="252"/>
      <c r="D51" s="252">
        <v>123.43</v>
      </c>
      <c r="E51" s="252"/>
      <c r="F51" s="252">
        <v>125.97</v>
      </c>
      <c r="G51" s="252"/>
      <c r="H51" s="252">
        <f>F51-D51</f>
        <v>2.539999999999992</v>
      </c>
      <c r="I51" s="88"/>
      <c r="J51" s="259">
        <f>H51/D51</f>
        <v>0.020578465527019297</v>
      </c>
    </row>
    <row r="52" spans="1:10" ht="13.5">
      <c r="A52" s="117"/>
      <c r="B52" s="118"/>
      <c r="C52" s="115"/>
      <c r="D52" s="118"/>
      <c r="E52" s="115"/>
      <c r="F52" s="118"/>
      <c r="G52" s="117"/>
      <c r="H52" s="119"/>
      <c r="I52" s="115"/>
      <c r="J52" s="118"/>
    </row>
    <row r="53" spans="1:10" ht="27.75">
      <c r="A53" s="245" t="s">
        <v>90</v>
      </c>
      <c r="B53" s="252">
        <v>0</v>
      </c>
      <c r="C53" s="252"/>
      <c r="D53" s="252">
        <v>0</v>
      </c>
      <c r="E53" s="252"/>
      <c r="F53" s="252">
        <v>25</v>
      </c>
      <c r="G53" s="252"/>
      <c r="H53" s="252">
        <f>F53-D53</f>
        <v>25</v>
      </c>
      <c r="I53" s="88"/>
      <c r="J53" s="259" t="s">
        <v>69</v>
      </c>
    </row>
    <row r="54" spans="1:10" ht="13.5">
      <c r="A54" s="117"/>
      <c r="B54" s="121"/>
      <c r="C54" s="122"/>
      <c r="D54" s="121"/>
      <c r="E54" s="122"/>
      <c r="F54" s="121"/>
      <c r="G54" s="123"/>
      <c r="H54" s="121"/>
      <c r="I54" s="122"/>
      <c r="J54" s="121"/>
    </row>
    <row r="55" spans="1:10" ht="13.5">
      <c r="A55" s="83" t="s">
        <v>20</v>
      </c>
      <c r="B55" s="251">
        <f>B43+B45+B47+B49+B51+B53</f>
        <v>557.09</v>
      </c>
      <c r="C55" s="251"/>
      <c r="D55" s="251">
        <f>D43+D45+D47+D49+D51+D53</f>
        <v>580.92</v>
      </c>
      <c r="E55" s="251"/>
      <c r="F55" s="251">
        <f>F43+F45+F47+F49+F51+F53</f>
        <v>628.55</v>
      </c>
      <c r="G55" s="251"/>
      <c r="H55" s="251">
        <f>F55-D55</f>
        <v>47.629999999999995</v>
      </c>
      <c r="I55" s="88"/>
      <c r="J55" s="259">
        <f>H55/D55</f>
        <v>0.08199063554362046</v>
      </c>
    </row>
    <row r="56" spans="1:10" ht="12.75" thickBot="1">
      <c r="A56" s="25"/>
      <c r="B56" s="26"/>
      <c r="C56" s="26"/>
      <c r="D56" s="26"/>
      <c r="E56" s="26"/>
      <c r="F56" s="26"/>
      <c r="G56" s="26"/>
      <c r="H56" s="26"/>
      <c r="I56" s="27"/>
      <c r="J56" s="28"/>
    </row>
    <row r="57" spans="1:10" ht="7.5" customHeight="1">
      <c r="A57" s="29"/>
      <c r="B57" s="30"/>
      <c r="C57" s="31"/>
      <c r="D57" s="30"/>
      <c r="E57" s="30"/>
      <c r="F57" s="30"/>
      <c r="G57" s="31"/>
      <c r="H57" s="32"/>
      <c r="I57" s="30"/>
      <c r="J57" s="33"/>
    </row>
    <row r="58" spans="1:10" ht="12">
      <c r="A58" s="34"/>
      <c r="B58" s="35"/>
      <c r="C58" s="35"/>
      <c r="D58" s="35"/>
      <c r="E58" s="30"/>
      <c r="F58" s="30"/>
      <c r="G58" s="30"/>
      <c r="H58" s="30"/>
      <c r="I58" s="30"/>
      <c r="J58" s="24"/>
    </row>
    <row r="59" spans="1:10" ht="15">
      <c r="A59" s="78" t="s">
        <v>64</v>
      </c>
      <c r="B59" s="78"/>
      <c r="C59" s="78"/>
      <c r="D59" s="78"/>
      <c r="E59" s="78"/>
      <c r="F59" s="78"/>
      <c r="G59" s="78"/>
      <c r="H59" s="78"/>
      <c r="I59" s="78"/>
      <c r="J59" s="78"/>
    </row>
    <row r="60" spans="1:10" ht="12">
      <c r="A60" s="79" t="s">
        <v>55</v>
      </c>
      <c r="B60" s="80"/>
      <c r="C60" s="80"/>
      <c r="D60" s="80"/>
      <c r="E60" s="80"/>
      <c r="F60" s="80"/>
      <c r="G60" s="80"/>
      <c r="H60" s="79"/>
      <c r="I60" s="80"/>
      <c r="J60" s="81"/>
    </row>
    <row r="61" spans="1:10" ht="12.75" thickBot="1">
      <c r="A61" s="74"/>
      <c r="B61" s="74"/>
      <c r="C61" s="74"/>
      <c r="D61" s="74"/>
      <c r="E61" s="74"/>
      <c r="F61" s="74"/>
      <c r="G61" s="75"/>
      <c r="H61" s="74"/>
      <c r="I61" s="74"/>
      <c r="J61" s="76"/>
    </row>
    <row r="62" spans="1:10" ht="13.5">
      <c r="A62" s="88"/>
      <c r="B62" s="239"/>
      <c r="C62" s="239"/>
      <c r="D62" s="239" t="s">
        <v>2</v>
      </c>
      <c r="E62" s="239"/>
      <c r="F62" s="240"/>
      <c r="G62" s="88"/>
      <c r="H62" s="220" t="s">
        <v>62</v>
      </c>
      <c r="I62" s="220"/>
      <c r="J62" s="221"/>
    </row>
    <row r="63" spans="1:10" ht="13.5">
      <c r="A63" s="219" t="s">
        <v>0</v>
      </c>
      <c r="B63" s="222" t="s">
        <v>1</v>
      </c>
      <c r="C63" s="222"/>
      <c r="D63" s="223" t="s">
        <v>81</v>
      </c>
      <c r="E63" s="223"/>
      <c r="F63" s="241" t="s">
        <v>76</v>
      </c>
      <c r="G63" s="117"/>
      <c r="H63" s="224" t="s">
        <v>2</v>
      </c>
      <c r="I63" s="224"/>
      <c r="J63" s="225"/>
    </row>
    <row r="64" spans="1:10" ht="14.25" thickBot="1">
      <c r="A64" s="226"/>
      <c r="B64" s="227" t="s">
        <v>58</v>
      </c>
      <c r="C64" s="227"/>
      <c r="D64" s="227" t="s">
        <v>57</v>
      </c>
      <c r="E64" s="227"/>
      <c r="F64" s="227" t="s">
        <v>59</v>
      </c>
      <c r="G64" s="226"/>
      <c r="H64" s="228" t="s">
        <v>60</v>
      </c>
      <c r="I64" s="228"/>
      <c r="J64" s="229" t="s">
        <v>61</v>
      </c>
    </row>
    <row r="66" spans="1:10" ht="13.5">
      <c r="A66" s="124" t="s">
        <v>21</v>
      </c>
      <c r="B66" s="125"/>
      <c r="C66" s="125"/>
      <c r="D66" s="125"/>
      <c r="E66" s="125"/>
      <c r="F66" s="125"/>
      <c r="G66" s="125"/>
      <c r="H66" s="125"/>
      <c r="I66" s="125"/>
      <c r="J66" s="126"/>
    </row>
    <row r="67" spans="1:10" ht="13.5">
      <c r="A67" s="125"/>
      <c r="B67" s="125"/>
      <c r="C67" s="125"/>
      <c r="D67" s="125"/>
      <c r="E67" s="125"/>
      <c r="F67" s="127"/>
      <c r="G67" s="125"/>
      <c r="H67" s="125"/>
      <c r="I67" s="125"/>
      <c r="J67" s="126"/>
    </row>
    <row r="68" spans="1:10" ht="13.5">
      <c r="A68" s="128" t="s">
        <v>65</v>
      </c>
      <c r="B68" s="251">
        <v>215.32</v>
      </c>
      <c r="C68" s="251"/>
      <c r="D68" s="251">
        <v>216.09</v>
      </c>
      <c r="E68" s="251"/>
      <c r="F68" s="251">
        <v>226.85</v>
      </c>
      <c r="G68" s="251"/>
      <c r="H68" s="251">
        <f>F68-D68</f>
        <v>10.759999999999991</v>
      </c>
      <c r="I68" s="88"/>
      <c r="J68" s="259">
        <f>H68/D68</f>
        <v>0.04979406728677861</v>
      </c>
    </row>
    <row r="69" spans="1:10" ht="13.5">
      <c r="A69" s="131" t="s">
        <v>22</v>
      </c>
      <c r="B69" s="132">
        <v>135.68</v>
      </c>
      <c r="C69" s="133"/>
      <c r="D69" s="132">
        <v>133.85</v>
      </c>
      <c r="E69" s="133"/>
      <c r="F69" s="132">
        <v>141.12</v>
      </c>
      <c r="G69" s="133"/>
      <c r="H69" s="132">
        <f>F69-D69</f>
        <v>7.27000000000001</v>
      </c>
      <c r="I69" s="134"/>
      <c r="J69" s="135">
        <f>H69/D69</f>
        <v>0.0543145311916325</v>
      </c>
    </row>
    <row r="70" spans="1:10" ht="13.5">
      <c r="A70" s="131" t="s">
        <v>23</v>
      </c>
      <c r="B70" s="132">
        <v>79.64</v>
      </c>
      <c r="C70" s="133"/>
      <c r="D70" s="132">
        <v>82.24</v>
      </c>
      <c r="E70" s="133"/>
      <c r="F70" s="132">
        <v>85.73</v>
      </c>
      <c r="G70" s="133"/>
      <c r="H70" s="132">
        <f>F70-D70</f>
        <v>3.490000000000009</v>
      </c>
      <c r="I70" s="134"/>
      <c r="J70" s="135">
        <f>H70/D70</f>
        <v>0.04243677042801568</v>
      </c>
    </row>
    <row r="71" spans="1:10" ht="13.5">
      <c r="A71" s="131"/>
      <c r="B71" s="136"/>
      <c r="C71" s="137"/>
      <c r="D71" s="136"/>
      <c r="E71" s="136"/>
      <c r="F71" s="136" t="s">
        <v>78</v>
      </c>
      <c r="G71" s="136"/>
      <c r="H71" s="136"/>
      <c r="I71" s="134"/>
      <c r="J71" s="135"/>
    </row>
    <row r="72" spans="1:10" ht="13.5">
      <c r="A72" s="128" t="s">
        <v>66</v>
      </c>
      <c r="B72" s="252">
        <v>136.95</v>
      </c>
      <c r="C72" s="252"/>
      <c r="D72" s="252">
        <v>140.12</v>
      </c>
      <c r="E72" s="252"/>
      <c r="F72" s="252">
        <v>152.3</v>
      </c>
      <c r="G72" s="252"/>
      <c r="H72" s="252">
        <f>F72-D72</f>
        <v>12.180000000000007</v>
      </c>
      <c r="I72" s="88"/>
      <c r="J72" s="259">
        <f>H72/D72</f>
        <v>0.0869254924350557</v>
      </c>
    </row>
    <row r="73" spans="1:10" ht="13.5">
      <c r="A73" s="131" t="s">
        <v>24</v>
      </c>
      <c r="B73" s="132">
        <v>103.67</v>
      </c>
      <c r="C73" s="133"/>
      <c r="D73" s="132">
        <v>106.46</v>
      </c>
      <c r="E73" s="133"/>
      <c r="F73" s="132">
        <v>115.9</v>
      </c>
      <c r="G73" s="133"/>
      <c r="H73" s="132">
        <f>F73-D73</f>
        <v>9.440000000000012</v>
      </c>
      <c r="I73" s="134"/>
      <c r="J73" s="135">
        <f>H73/D73</f>
        <v>0.0886718016156304</v>
      </c>
    </row>
    <row r="74" spans="1:10" ht="13.5">
      <c r="A74" s="131" t="s">
        <v>25</v>
      </c>
      <c r="B74" s="132">
        <v>33.28</v>
      </c>
      <c r="C74" s="133"/>
      <c r="D74" s="132">
        <v>33.66</v>
      </c>
      <c r="E74" s="133"/>
      <c r="F74" s="132">
        <v>36.4</v>
      </c>
      <c r="G74" s="133"/>
      <c r="H74" s="132">
        <f>F74-D74</f>
        <v>2.740000000000002</v>
      </c>
      <c r="I74" s="134"/>
      <c r="J74" s="135">
        <f>H74/D74</f>
        <v>0.08140225787284618</v>
      </c>
    </row>
    <row r="75" spans="1:10" ht="28.5">
      <c r="A75" s="246" t="s">
        <v>92</v>
      </c>
      <c r="B75" s="136">
        <v>54.11</v>
      </c>
      <c r="C75" s="140"/>
      <c r="D75" s="136">
        <v>58.37</v>
      </c>
      <c r="E75" s="136"/>
      <c r="F75" s="136">
        <v>58.57</v>
      </c>
      <c r="G75" s="136"/>
      <c r="H75" s="129">
        <f>F75-D75</f>
        <v>0.20000000000000284</v>
      </c>
      <c r="I75" s="134"/>
      <c r="J75" s="130">
        <f>H75/D75</f>
        <v>0.003426417680315279</v>
      </c>
    </row>
    <row r="76" spans="1:10" ht="13.5">
      <c r="A76" s="138"/>
      <c r="B76" s="141"/>
      <c r="C76" s="138"/>
      <c r="D76" s="141"/>
      <c r="E76" s="139"/>
      <c r="F76" s="141"/>
      <c r="G76" s="138"/>
      <c r="H76" s="141"/>
      <c r="I76" s="138"/>
      <c r="J76" s="142"/>
    </row>
    <row r="77" spans="1:10" ht="13.5">
      <c r="A77" s="128" t="s">
        <v>67</v>
      </c>
      <c r="B77" s="252">
        <v>290.79</v>
      </c>
      <c r="C77" s="252"/>
      <c r="D77" s="252">
        <v>288.25</v>
      </c>
      <c r="E77" s="252"/>
      <c r="F77" s="252">
        <v>307.13</v>
      </c>
      <c r="G77" s="252"/>
      <c r="H77" s="252">
        <f>F77-D77</f>
        <v>18.879999999999995</v>
      </c>
      <c r="I77" s="88"/>
      <c r="J77" s="259">
        <f>H77/D77</f>
        <v>0.06549869904596703</v>
      </c>
    </row>
    <row r="78" spans="1:10" ht="13.5">
      <c r="A78" s="131" t="s">
        <v>26</v>
      </c>
      <c r="B78" s="132">
        <v>99.72</v>
      </c>
      <c r="C78" s="133"/>
      <c r="D78" s="132">
        <v>107.58</v>
      </c>
      <c r="E78" s="133"/>
      <c r="F78" s="132">
        <v>114.62</v>
      </c>
      <c r="G78" s="133"/>
      <c r="H78" s="132">
        <f>F78-D78</f>
        <v>7.040000000000006</v>
      </c>
      <c r="I78" s="134"/>
      <c r="J78" s="135">
        <f>H78/D78</f>
        <v>0.06543967280163605</v>
      </c>
    </row>
    <row r="79" spans="1:10" ht="13.5">
      <c r="A79" s="131" t="s">
        <v>27</v>
      </c>
      <c r="B79" s="132">
        <v>112.48</v>
      </c>
      <c r="C79" s="133"/>
      <c r="D79" s="132">
        <v>105.46</v>
      </c>
      <c r="E79" s="133"/>
      <c r="F79" s="132">
        <v>112.37</v>
      </c>
      <c r="G79" s="133"/>
      <c r="H79" s="132">
        <f>F79-D79</f>
        <v>6.910000000000011</v>
      </c>
      <c r="I79" s="134"/>
      <c r="J79" s="135">
        <f>H79/D79</f>
        <v>0.06552247297553586</v>
      </c>
    </row>
    <row r="80" spans="1:10" ht="13.5">
      <c r="A80" s="131" t="s">
        <v>28</v>
      </c>
      <c r="B80" s="132">
        <v>78.59</v>
      </c>
      <c r="C80" s="133"/>
      <c r="D80" s="132">
        <v>75.21</v>
      </c>
      <c r="E80" s="133"/>
      <c r="F80" s="132">
        <v>80.14</v>
      </c>
      <c r="G80" s="133"/>
      <c r="H80" s="132">
        <f>F80-D80</f>
        <v>4.930000000000007</v>
      </c>
      <c r="I80" s="134"/>
      <c r="J80" s="135">
        <f>H80/D80</f>
        <v>0.06554979391038436</v>
      </c>
    </row>
    <row r="81" spans="1:10" ht="13.5">
      <c r="A81" s="138"/>
      <c r="B81" s="143"/>
      <c r="C81" s="143"/>
      <c r="D81" s="143"/>
      <c r="E81" s="143"/>
      <c r="F81" s="143"/>
      <c r="G81" s="143"/>
      <c r="H81" s="143"/>
      <c r="I81" s="143"/>
      <c r="J81" s="144"/>
    </row>
    <row r="82" spans="1:10" ht="13.5">
      <c r="A82" s="124" t="s">
        <v>74</v>
      </c>
      <c r="B82" s="251">
        <f>B68+B72+B77+B75</f>
        <v>697.17</v>
      </c>
      <c r="C82" s="251"/>
      <c r="D82" s="251">
        <f>D68+D72+D77+D75</f>
        <v>702.83</v>
      </c>
      <c r="E82" s="251"/>
      <c r="F82" s="251">
        <f>F68+F72+F77+F75</f>
        <v>744.85</v>
      </c>
      <c r="G82" s="251"/>
      <c r="H82" s="251">
        <f>F82-D82</f>
        <v>42.01999999999998</v>
      </c>
      <c r="I82" s="88"/>
      <c r="J82" s="259">
        <f>H82/D82</f>
        <v>0.05978686168774808</v>
      </c>
    </row>
    <row r="83" spans="1:10" ht="12.75" thickBot="1">
      <c r="A83" s="36"/>
      <c r="B83" s="37"/>
      <c r="C83" s="36"/>
      <c r="D83" s="36"/>
      <c r="E83" s="36"/>
      <c r="F83" s="36"/>
      <c r="G83" s="36"/>
      <c r="H83" s="36"/>
      <c r="I83" s="36"/>
      <c r="J83" s="38"/>
    </row>
    <row r="84" spans="1:10" ht="12">
      <c r="A84" s="39"/>
      <c r="B84" s="40"/>
      <c r="C84" s="39"/>
      <c r="D84" s="39"/>
      <c r="E84" s="40"/>
      <c r="F84" s="40"/>
      <c r="G84" s="40"/>
      <c r="H84" s="40"/>
      <c r="I84" s="40"/>
      <c r="J84" s="41"/>
    </row>
    <row r="85" spans="1:10" ht="13.5">
      <c r="A85" s="145" t="s">
        <v>29</v>
      </c>
      <c r="B85" s="146"/>
      <c r="C85" s="146"/>
      <c r="D85" s="146"/>
      <c r="E85" s="146"/>
      <c r="F85" s="146"/>
      <c r="G85" s="146"/>
      <c r="H85" s="146"/>
      <c r="I85" s="146"/>
      <c r="J85" s="147"/>
    </row>
    <row r="86" spans="1:10" ht="13.5">
      <c r="A86" s="43"/>
      <c r="B86" s="146"/>
      <c r="C86" s="146"/>
      <c r="D86" s="146"/>
      <c r="E86" s="146"/>
      <c r="F86" s="146"/>
      <c r="G86" s="146"/>
      <c r="H86" s="146"/>
      <c r="I86" s="146"/>
      <c r="J86" s="147"/>
    </row>
    <row r="87" spans="1:10" ht="13.5">
      <c r="A87" s="148" t="s">
        <v>30</v>
      </c>
      <c r="B87" s="251">
        <v>195.11</v>
      </c>
      <c r="C87" s="251"/>
      <c r="D87" s="251">
        <v>199.65</v>
      </c>
      <c r="E87" s="251"/>
      <c r="F87" s="251">
        <v>215.11</v>
      </c>
      <c r="G87" s="251"/>
      <c r="H87" s="251">
        <f>F87-D87</f>
        <v>15.460000000000008</v>
      </c>
      <c r="I87" s="88"/>
      <c r="J87" s="259">
        <f>H87/D87</f>
        <v>0.07743551214625599</v>
      </c>
    </row>
    <row r="88" spans="1:10" ht="13.5">
      <c r="A88" s="149"/>
      <c r="B88" s="150"/>
      <c r="C88" s="149"/>
      <c r="D88" s="150"/>
      <c r="E88" s="149"/>
      <c r="F88" s="150"/>
      <c r="G88" s="149"/>
      <c r="H88" s="151"/>
      <c r="I88" s="149"/>
      <c r="J88" s="150"/>
    </row>
    <row r="89" spans="1:10" ht="13.5">
      <c r="A89" s="148" t="s">
        <v>31</v>
      </c>
      <c r="B89" s="252">
        <v>179.26</v>
      </c>
      <c r="C89" s="252"/>
      <c r="D89" s="252">
        <v>180.78</v>
      </c>
      <c r="E89" s="252"/>
      <c r="F89" s="252">
        <v>191.1</v>
      </c>
      <c r="G89" s="252"/>
      <c r="H89" s="252">
        <f>F89-D89</f>
        <v>10.319999999999993</v>
      </c>
      <c r="I89" s="88"/>
      <c r="J89" s="259">
        <f>H89/D89</f>
        <v>0.05708596083637567</v>
      </c>
    </row>
    <row r="90" spans="1:10" ht="13.5">
      <c r="A90" s="149"/>
      <c r="B90" s="150"/>
      <c r="C90" s="149"/>
      <c r="D90" s="150"/>
      <c r="E90" s="149"/>
      <c r="F90" s="150"/>
      <c r="G90" s="149"/>
      <c r="H90" s="151"/>
      <c r="I90" s="149"/>
      <c r="J90" s="150"/>
    </row>
    <row r="91" spans="1:10" ht="13.5">
      <c r="A91" s="148" t="s">
        <v>32</v>
      </c>
      <c r="B91" s="252">
        <v>240.09</v>
      </c>
      <c r="C91" s="252"/>
      <c r="D91" s="252">
        <v>242.91</v>
      </c>
      <c r="E91" s="252"/>
      <c r="F91" s="252">
        <v>257.45</v>
      </c>
      <c r="G91" s="252"/>
      <c r="H91" s="252">
        <f>F91-D91</f>
        <v>14.539999999999992</v>
      </c>
      <c r="I91" s="88"/>
      <c r="J91" s="259">
        <f>H91/D91</f>
        <v>0.05985756041332178</v>
      </c>
    </row>
    <row r="92" spans="1:10" ht="13.5">
      <c r="A92" s="149"/>
      <c r="B92" s="150"/>
      <c r="C92" s="149"/>
      <c r="D92" s="150"/>
      <c r="E92" s="149"/>
      <c r="F92" s="150"/>
      <c r="G92" s="149"/>
      <c r="H92" s="151"/>
      <c r="I92" s="149"/>
      <c r="J92" s="150"/>
    </row>
    <row r="93" spans="1:10" ht="13.5">
      <c r="A93" s="149" t="s">
        <v>33</v>
      </c>
      <c r="B93" s="252">
        <v>200.24</v>
      </c>
      <c r="C93" s="252"/>
      <c r="D93" s="252">
        <v>199.3</v>
      </c>
      <c r="E93" s="252"/>
      <c r="F93" s="252">
        <v>205.74</v>
      </c>
      <c r="G93" s="252"/>
      <c r="H93" s="252">
        <f>F93-D93</f>
        <v>6.439999999999998</v>
      </c>
      <c r="I93" s="88"/>
      <c r="J93" s="259">
        <f>H93/D93</f>
        <v>0.03231309583542397</v>
      </c>
    </row>
    <row r="94" spans="1:10" ht="13.5">
      <c r="A94" s="149"/>
      <c r="B94" s="150"/>
      <c r="C94" s="149"/>
      <c r="D94" s="150"/>
      <c r="E94" s="149"/>
      <c r="F94" s="150"/>
      <c r="G94" s="149"/>
      <c r="H94" s="151"/>
      <c r="I94" s="149"/>
      <c r="J94" s="150"/>
    </row>
    <row r="95" spans="1:10" ht="13.5">
      <c r="A95" s="148" t="s">
        <v>34</v>
      </c>
      <c r="B95" s="252">
        <v>224.86</v>
      </c>
      <c r="C95" s="252"/>
      <c r="D95" s="252">
        <v>233.13</v>
      </c>
      <c r="E95" s="252"/>
      <c r="F95" s="252">
        <v>248.5</v>
      </c>
      <c r="G95" s="252"/>
      <c r="H95" s="252">
        <f>F95-D95</f>
        <v>15.370000000000005</v>
      </c>
      <c r="I95" s="88"/>
      <c r="J95" s="259">
        <f>H95/D95</f>
        <v>0.0659288808819114</v>
      </c>
    </row>
    <row r="96" spans="1:10" ht="13.5">
      <c r="A96" s="149"/>
      <c r="B96" s="150"/>
      <c r="C96" s="149"/>
      <c r="D96" s="150"/>
      <c r="E96" s="149"/>
      <c r="F96" s="150"/>
      <c r="G96" s="149"/>
      <c r="H96" s="151"/>
      <c r="I96" s="149"/>
      <c r="J96" s="150"/>
    </row>
    <row r="97" spans="1:10" ht="13.5">
      <c r="A97" s="149" t="s">
        <v>35</v>
      </c>
      <c r="B97" s="252">
        <v>29.8</v>
      </c>
      <c r="C97" s="252"/>
      <c r="D97" s="252">
        <v>29.68</v>
      </c>
      <c r="E97" s="252"/>
      <c r="F97" s="252">
        <v>32.4</v>
      </c>
      <c r="G97" s="252"/>
      <c r="H97" s="252">
        <f>F97-D97</f>
        <v>2.719999999999999</v>
      </c>
      <c r="I97" s="88"/>
      <c r="J97" s="259">
        <f>H97/D97</f>
        <v>0.09164420485175198</v>
      </c>
    </row>
    <row r="98" spans="1:10" ht="13.5">
      <c r="A98" s="149"/>
      <c r="B98" s="152"/>
      <c r="C98" s="153"/>
      <c r="D98" s="152"/>
      <c r="E98" s="153"/>
      <c r="F98" s="152"/>
      <c r="G98" s="153"/>
      <c r="H98" s="154"/>
      <c r="I98" s="153"/>
      <c r="J98" s="152"/>
    </row>
    <row r="99" spans="1:10" ht="13.5">
      <c r="A99" s="145" t="s">
        <v>36</v>
      </c>
      <c r="B99" s="251">
        <f>B87+B89+B91+B93+B95+B97</f>
        <v>1069.36</v>
      </c>
      <c r="C99" s="251"/>
      <c r="D99" s="251">
        <f>D87+D89+D91+D93+D95+D97</f>
        <v>1085.45</v>
      </c>
      <c r="E99" s="251"/>
      <c r="F99" s="251">
        <f>F87+F89+F91+F93+F95+F97</f>
        <v>1150.3000000000002</v>
      </c>
      <c r="G99" s="251"/>
      <c r="H99" s="251">
        <f>F99-D99</f>
        <v>64.85000000000014</v>
      </c>
      <c r="I99" s="88"/>
      <c r="J99" s="259">
        <f>H99/D99</f>
        <v>0.05974480630153405</v>
      </c>
    </row>
    <row r="100" spans="1:10" s="68" customFormat="1" ht="19.5" customHeight="1" thickBot="1">
      <c r="A100" s="25"/>
      <c r="B100" s="26"/>
      <c r="C100" s="26"/>
      <c r="D100" s="26"/>
      <c r="E100" s="26"/>
      <c r="F100" s="26"/>
      <c r="G100" s="26"/>
      <c r="H100" s="26"/>
      <c r="I100" s="27"/>
      <c r="J100" s="28"/>
    </row>
    <row r="101" spans="1:10" s="68" customFormat="1" ht="14.25" customHeight="1">
      <c r="A101" s="66"/>
      <c r="B101" s="23"/>
      <c r="C101" s="23"/>
      <c r="D101" s="23"/>
      <c r="E101" s="23"/>
      <c r="F101" s="23"/>
      <c r="G101" s="23"/>
      <c r="H101" s="23"/>
      <c r="I101" s="67"/>
      <c r="J101" s="24"/>
    </row>
    <row r="102" spans="1:10" ht="13.5">
      <c r="A102" s="155" t="s">
        <v>37</v>
      </c>
      <c r="B102" s="156"/>
      <c r="C102" s="156"/>
      <c r="D102" s="156"/>
      <c r="E102" s="156"/>
      <c r="F102" s="157"/>
      <c r="G102" s="156"/>
      <c r="H102" s="156"/>
      <c r="I102" s="156"/>
      <c r="J102" s="158"/>
    </row>
    <row r="103" spans="1:10" ht="13.5">
      <c r="A103" s="44"/>
      <c r="B103" s="156"/>
      <c r="C103" s="156"/>
      <c r="D103" s="156"/>
      <c r="E103" s="156"/>
      <c r="F103" s="157"/>
      <c r="G103" s="156"/>
      <c r="H103" s="156"/>
      <c r="I103" s="156"/>
      <c r="J103" s="158"/>
    </row>
    <row r="104" spans="1:10" ht="13.5">
      <c r="A104" s="159" t="s">
        <v>38</v>
      </c>
      <c r="B104" s="251">
        <v>91.75</v>
      </c>
      <c r="C104" s="251"/>
      <c r="D104" s="251">
        <v>93.15</v>
      </c>
      <c r="E104" s="251"/>
      <c r="F104" s="251">
        <v>99.92</v>
      </c>
      <c r="G104" s="251"/>
      <c r="H104" s="251">
        <f>F104-D104</f>
        <v>6.769999999999996</v>
      </c>
      <c r="I104" s="88"/>
      <c r="J104" s="259">
        <f>H104/D104</f>
        <v>0.07267847557702625</v>
      </c>
    </row>
    <row r="105" spans="1:10" ht="13.5">
      <c r="A105" s="162"/>
      <c r="B105" s="163"/>
      <c r="C105" s="164"/>
      <c r="D105" s="163"/>
      <c r="E105" s="165"/>
      <c r="F105" s="163"/>
      <c r="G105" s="162"/>
      <c r="H105" s="163"/>
      <c r="I105" s="165"/>
      <c r="J105" s="163"/>
    </row>
    <row r="106" spans="1:10" ht="13.5">
      <c r="A106" s="159" t="s">
        <v>39</v>
      </c>
      <c r="B106" s="252">
        <v>79.13</v>
      </c>
      <c r="C106" s="252"/>
      <c r="D106" s="252">
        <v>79.77</v>
      </c>
      <c r="E106" s="252"/>
      <c r="F106" s="252">
        <v>84.13</v>
      </c>
      <c r="G106" s="252"/>
      <c r="H106" s="252">
        <f>F106-D106</f>
        <v>4.359999999999999</v>
      </c>
      <c r="I106" s="88"/>
      <c r="J106" s="259">
        <f>H106/D106</f>
        <v>0.05465713927541682</v>
      </c>
    </row>
    <row r="107" spans="1:10" ht="13.5">
      <c r="A107" s="156"/>
      <c r="B107" s="156"/>
      <c r="C107" s="156"/>
      <c r="D107" s="156"/>
      <c r="E107" s="156"/>
      <c r="F107" s="156"/>
      <c r="G107" s="156"/>
      <c r="H107" s="156"/>
      <c r="I107" s="156"/>
      <c r="J107" s="158"/>
    </row>
    <row r="108" spans="1:10" ht="13.5">
      <c r="A108" s="159" t="s">
        <v>40</v>
      </c>
      <c r="B108" s="252">
        <v>25.92</v>
      </c>
      <c r="C108" s="252"/>
      <c r="D108" s="252">
        <v>26.99</v>
      </c>
      <c r="E108" s="252"/>
      <c r="F108" s="252">
        <v>29.71</v>
      </c>
      <c r="G108" s="252"/>
      <c r="H108" s="252">
        <f>F108-D108</f>
        <v>2.7200000000000024</v>
      </c>
      <c r="I108" s="88"/>
      <c r="J108" s="259">
        <f>H108/D108</f>
        <v>0.10077806595035207</v>
      </c>
    </row>
    <row r="109" spans="1:10" ht="13.5">
      <c r="A109" s="162"/>
      <c r="B109" s="166"/>
      <c r="C109" s="166"/>
      <c r="D109" s="166"/>
      <c r="E109" s="166"/>
      <c r="F109" s="166"/>
      <c r="G109" s="166"/>
      <c r="H109" s="166"/>
      <c r="I109" s="166"/>
      <c r="J109" s="167"/>
    </row>
    <row r="110" spans="1:10" ht="13.5">
      <c r="A110" s="155" t="s">
        <v>41</v>
      </c>
      <c r="B110" s="251">
        <f>B104+B106+B108</f>
        <v>196.8</v>
      </c>
      <c r="C110" s="251"/>
      <c r="D110" s="251">
        <f>D104+D106+D108</f>
        <v>199.91000000000003</v>
      </c>
      <c r="E110" s="251"/>
      <c r="F110" s="251">
        <f>F104+F106+F108</f>
        <v>213.76000000000002</v>
      </c>
      <c r="G110" s="251"/>
      <c r="H110" s="251">
        <f>F110-D110</f>
        <v>13.849999999999994</v>
      </c>
      <c r="I110" s="88"/>
      <c r="J110" s="259">
        <f>H110/D110</f>
        <v>0.06928117652943822</v>
      </c>
    </row>
    <row r="111" spans="1:10" ht="14.25" thickBot="1">
      <c r="A111" s="69"/>
      <c r="B111" s="70"/>
      <c r="C111" s="71"/>
      <c r="D111" s="70"/>
      <c r="E111" s="70"/>
      <c r="F111" s="70"/>
      <c r="G111" s="70"/>
      <c r="H111" s="70"/>
      <c r="I111" s="72"/>
      <c r="J111" s="73"/>
    </row>
    <row r="112" spans="1:10" ht="13.5">
      <c r="A112" s="46"/>
      <c r="B112" s="48"/>
      <c r="C112" s="49"/>
      <c r="D112" s="48"/>
      <c r="E112" s="48"/>
      <c r="F112" s="48"/>
      <c r="G112" s="48"/>
      <c r="H112" s="48"/>
      <c r="I112" s="47"/>
      <c r="J112" s="45"/>
    </row>
    <row r="113" ht="13.5">
      <c r="A113" s="65"/>
    </row>
    <row r="114" spans="1:10" ht="15">
      <c r="A114" s="78" t="s">
        <v>64</v>
      </c>
      <c r="B114" s="78"/>
      <c r="C114" s="78"/>
      <c r="D114" s="78"/>
      <c r="E114" s="78"/>
      <c r="F114" s="78"/>
      <c r="G114" s="78"/>
      <c r="H114" s="78"/>
      <c r="I114" s="78"/>
      <c r="J114" s="78"/>
    </row>
    <row r="115" spans="1:10" ht="12">
      <c r="A115" s="79" t="s">
        <v>55</v>
      </c>
      <c r="B115" s="80"/>
      <c r="C115" s="80"/>
      <c r="D115" s="80"/>
      <c r="E115" s="80"/>
      <c r="F115" s="80"/>
      <c r="G115" s="80"/>
      <c r="H115" s="79"/>
      <c r="I115" s="80"/>
      <c r="J115" s="81"/>
    </row>
    <row r="116" spans="1:10" ht="12.75" thickBot="1">
      <c r="A116" s="74"/>
      <c r="B116" s="74"/>
      <c r="C116" s="74"/>
      <c r="D116" s="74"/>
      <c r="E116" s="74"/>
      <c r="F116" s="74"/>
      <c r="G116" s="75"/>
      <c r="H116" s="74"/>
      <c r="I116" s="74"/>
      <c r="J116" s="76"/>
    </row>
    <row r="117" spans="1:10" ht="13.5">
      <c r="A117" s="88"/>
      <c r="B117" s="239"/>
      <c r="C117" s="239"/>
      <c r="D117" s="239" t="s">
        <v>2</v>
      </c>
      <c r="E117" s="239"/>
      <c r="F117" s="240"/>
      <c r="G117" s="88"/>
      <c r="H117" s="220" t="s">
        <v>62</v>
      </c>
      <c r="I117" s="220"/>
      <c r="J117" s="221"/>
    </row>
    <row r="118" spans="1:10" ht="13.5">
      <c r="A118" s="219" t="s">
        <v>0</v>
      </c>
      <c r="B118" s="222" t="s">
        <v>1</v>
      </c>
      <c r="C118" s="222"/>
      <c r="D118" s="223" t="s">
        <v>81</v>
      </c>
      <c r="E118" s="223"/>
      <c r="F118" s="241" t="s">
        <v>76</v>
      </c>
      <c r="G118" s="117"/>
      <c r="H118" s="224" t="s">
        <v>2</v>
      </c>
      <c r="I118" s="224"/>
      <c r="J118" s="225"/>
    </row>
    <row r="119" spans="1:10" ht="14.25" thickBot="1">
      <c r="A119" s="226"/>
      <c r="B119" s="227" t="s">
        <v>58</v>
      </c>
      <c r="C119" s="227"/>
      <c r="D119" s="227" t="s">
        <v>57</v>
      </c>
      <c r="E119" s="227"/>
      <c r="F119" s="227" t="s">
        <v>59</v>
      </c>
      <c r="G119" s="226"/>
      <c r="H119" s="228" t="s">
        <v>60</v>
      </c>
      <c r="I119" s="228"/>
      <c r="J119" s="229" t="s">
        <v>61</v>
      </c>
    </row>
    <row r="120" spans="1:10" ht="12">
      <c r="A120" s="42"/>
      <c r="B120" s="4"/>
      <c r="C120" s="2"/>
      <c r="D120" s="4"/>
      <c r="E120" s="22"/>
      <c r="F120" s="4"/>
      <c r="G120" s="2"/>
      <c r="H120" s="5"/>
      <c r="I120" s="5"/>
      <c r="J120" s="6"/>
    </row>
    <row r="121" spans="1:10" ht="30">
      <c r="A121" s="169" t="s">
        <v>93</v>
      </c>
      <c r="B121" s="251">
        <v>43.38</v>
      </c>
      <c r="C121" s="251"/>
      <c r="D121" s="251">
        <v>34.52</v>
      </c>
      <c r="E121" s="251"/>
      <c r="F121" s="251">
        <v>40.61</v>
      </c>
      <c r="G121" s="251"/>
      <c r="H121" s="251">
        <f>F121-D121</f>
        <v>6.089999999999996</v>
      </c>
      <c r="I121" s="88"/>
      <c r="J121" s="259">
        <f>H121/D121</f>
        <v>0.17641946697566616</v>
      </c>
    </row>
    <row r="122" spans="1:10" ht="16.5" thickBot="1">
      <c r="A122" s="230"/>
      <c r="B122" s="231"/>
      <c r="C122" s="232"/>
      <c r="D122" s="231"/>
      <c r="E122" s="231"/>
      <c r="F122" s="231"/>
      <c r="G122" s="231"/>
      <c r="H122" s="231"/>
      <c r="I122" s="233"/>
      <c r="J122" s="234"/>
    </row>
    <row r="123" spans="1:10" ht="15.75">
      <c r="A123" s="155"/>
      <c r="B123" s="171"/>
      <c r="C123" s="172"/>
      <c r="D123" s="171"/>
      <c r="E123" s="171"/>
      <c r="F123" s="171"/>
      <c r="G123" s="171"/>
      <c r="H123" s="171"/>
      <c r="I123" s="168"/>
      <c r="J123" s="161"/>
    </row>
    <row r="124" spans="1:10" ht="13.5">
      <c r="A124" s="155" t="s">
        <v>95</v>
      </c>
      <c r="B124" s="251">
        <v>123.4</v>
      </c>
      <c r="C124" s="251"/>
      <c r="D124" s="251">
        <v>127.12</v>
      </c>
      <c r="E124" s="251"/>
      <c r="F124" s="251">
        <v>182.42</v>
      </c>
      <c r="G124" s="251"/>
      <c r="H124" s="251">
        <f>F124-D124</f>
        <v>55.29999999999998</v>
      </c>
      <c r="I124" s="88"/>
      <c r="J124" s="259">
        <f>H124/D124</f>
        <v>0.4350220264317179</v>
      </c>
    </row>
    <row r="125" spans="1:10" ht="16.5" thickBot="1">
      <c r="A125" s="155"/>
      <c r="B125" s="171"/>
      <c r="C125" s="172"/>
      <c r="D125" s="171"/>
      <c r="E125" s="171"/>
      <c r="F125" s="171"/>
      <c r="G125" s="171"/>
      <c r="H125" s="171"/>
      <c r="I125" s="168"/>
      <c r="J125" s="161"/>
    </row>
    <row r="126" spans="1:10" ht="13.5">
      <c r="A126" s="173"/>
      <c r="B126" s="174"/>
      <c r="C126" s="175"/>
      <c r="D126" s="174"/>
      <c r="E126" s="174"/>
      <c r="F126" s="174"/>
      <c r="G126" s="174"/>
      <c r="H126" s="174"/>
      <c r="I126" s="175"/>
      <c r="J126" s="176"/>
    </row>
    <row r="127" spans="1:10" ht="13.5">
      <c r="A127" s="169" t="s">
        <v>42</v>
      </c>
      <c r="B127" s="251">
        <f>279.45-1.18</f>
        <v>278.27</v>
      </c>
      <c r="C127" s="251"/>
      <c r="D127" s="251">
        <f>323.85-1.17</f>
        <v>322.68</v>
      </c>
      <c r="E127" s="251"/>
      <c r="F127" s="251">
        <v>370.58</v>
      </c>
      <c r="G127" s="251"/>
      <c r="H127" s="251">
        <f>F127-D127</f>
        <v>47.89999999999998</v>
      </c>
      <c r="I127" s="88"/>
      <c r="J127" s="259">
        <f>H127/D127</f>
        <v>0.14844427916201802</v>
      </c>
    </row>
    <row r="128" spans="1:10" ht="14.25" thickBot="1">
      <c r="A128" s="177"/>
      <c r="B128" s="178"/>
      <c r="C128" s="178"/>
      <c r="D128" s="178"/>
      <c r="E128" s="178"/>
      <c r="F128" s="178"/>
      <c r="G128" s="178"/>
      <c r="H128" s="178"/>
      <c r="I128" s="179"/>
      <c r="J128" s="180"/>
    </row>
    <row r="129" spans="1:10" ht="13.5">
      <c r="A129" s="156"/>
      <c r="B129" s="181"/>
      <c r="C129" s="181"/>
      <c r="D129" s="181"/>
      <c r="E129" s="181"/>
      <c r="F129" s="181"/>
      <c r="G129" s="181"/>
      <c r="H129" s="181"/>
      <c r="I129" s="162"/>
      <c r="J129" s="170"/>
    </row>
    <row r="130" spans="1:11" ht="13.5">
      <c r="A130" s="50" t="s">
        <v>43</v>
      </c>
      <c r="B130" s="251">
        <v>70.26</v>
      </c>
      <c r="C130" s="251"/>
      <c r="D130" s="251">
        <v>66.66</v>
      </c>
      <c r="E130" s="251"/>
      <c r="F130" s="251">
        <v>67.52</v>
      </c>
      <c r="G130" s="251"/>
      <c r="H130" s="251">
        <f>F130-D130</f>
        <v>0.8599999999999994</v>
      </c>
      <c r="I130" s="88"/>
      <c r="J130" s="259">
        <f>H130/D130</f>
        <v>0.012901290129012893</v>
      </c>
      <c r="K130" s="238"/>
    </row>
    <row r="131" spans="1:10" ht="15.75">
      <c r="A131" s="50" t="s">
        <v>44</v>
      </c>
      <c r="B131" s="235"/>
      <c r="C131" s="172"/>
      <c r="D131" s="235"/>
      <c r="E131" s="171"/>
      <c r="F131" s="171"/>
      <c r="G131" s="171"/>
      <c r="H131" s="156"/>
      <c r="I131" s="156"/>
      <c r="J131" s="158"/>
    </row>
    <row r="132" spans="1:10" ht="14.25" thickBot="1">
      <c r="A132" s="177"/>
      <c r="B132" s="178"/>
      <c r="C132" s="178"/>
      <c r="D132" s="178"/>
      <c r="E132" s="178"/>
      <c r="F132" s="178"/>
      <c r="G132" s="178"/>
      <c r="H132" s="178"/>
      <c r="I132" s="179"/>
      <c r="J132" s="180"/>
    </row>
    <row r="133" spans="1:10" ht="13.5">
      <c r="A133" s="156"/>
      <c r="B133" s="181"/>
      <c r="C133" s="181"/>
      <c r="D133" s="181"/>
      <c r="E133" s="181"/>
      <c r="F133" s="181"/>
      <c r="G133" s="181"/>
      <c r="H133" s="181"/>
      <c r="I133" s="162"/>
      <c r="J133" s="170"/>
    </row>
    <row r="134" spans="1:10" ht="16.5">
      <c r="A134" s="50" t="s">
        <v>68</v>
      </c>
      <c r="B134" s="251">
        <v>130.92</v>
      </c>
      <c r="C134" s="251"/>
      <c r="D134" s="251">
        <v>137.12</v>
      </c>
      <c r="E134" s="251"/>
      <c r="F134" s="251">
        <v>131.37</v>
      </c>
      <c r="G134" s="251"/>
      <c r="H134" s="251">
        <f>F134-D134</f>
        <v>-5.75</v>
      </c>
      <c r="I134" s="88"/>
      <c r="J134" s="259">
        <f>H134/D134</f>
        <v>-0.0419340723453909</v>
      </c>
    </row>
    <row r="135" spans="1:10" ht="14.25" thickBot="1">
      <c r="A135" s="177"/>
      <c r="B135" s="178"/>
      <c r="C135" s="178"/>
      <c r="D135" s="178"/>
      <c r="E135" s="178"/>
      <c r="F135" s="178"/>
      <c r="G135" s="178"/>
      <c r="H135" s="178"/>
      <c r="I135" s="179"/>
      <c r="J135" s="180"/>
    </row>
    <row r="136" spans="1:10" ht="13.5">
      <c r="A136" s="182"/>
      <c r="B136" s="183"/>
      <c r="C136" s="183"/>
      <c r="D136" s="183"/>
      <c r="E136" s="183"/>
      <c r="F136" s="183"/>
      <c r="G136" s="183"/>
      <c r="H136" s="183"/>
      <c r="I136" s="184"/>
      <c r="J136" s="185"/>
    </row>
    <row r="137" spans="1:10" ht="13.5">
      <c r="A137" s="260" t="s">
        <v>82</v>
      </c>
      <c r="B137" s="251">
        <v>1.19</v>
      </c>
      <c r="C137" s="251"/>
      <c r="D137" s="251">
        <v>1.17</v>
      </c>
      <c r="E137" s="251"/>
      <c r="F137" s="251">
        <v>1.45</v>
      </c>
      <c r="G137" s="251"/>
      <c r="H137" s="251">
        <f>F137-D137</f>
        <v>0.28</v>
      </c>
      <c r="I137" s="88"/>
      <c r="J137" s="259">
        <f>H137/D137</f>
        <v>0.23931623931623935</v>
      </c>
    </row>
    <row r="138" spans="1:10" ht="14.25" thickBot="1">
      <c r="A138" s="177"/>
      <c r="B138" s="178"/>
      <c r="C138" s="178"/>
      <c r="D138" s="178"/>
      <c r="E138" s="178"/>
      <c r="F138" s="178"/>
      <c r="G138" s="178"/>
      <c r="H138" s="178"/>
      <c r="I138" s="179"/>
      <c r="J138" s="180"/>
    </row>
    <row r="139" spans="1:10" ht="35.25" customHeight="1">
      <c r="A139" s="50" t="s">
        <v>70</v>
      </c>
      <c r="B139" s="160">
        <f>B24+B38+B55+B82+B99+B110+B121+B124+B127+B130+B134+B137</f>
        <v>4234.820000000001</v>
      </c>
      <c r="C139" s="160"/>
      <c r="D139" s="160">
        <f>D24+D38+D55+D82+D99+D110+D121+D124+D127+D130+D134+D137</f>
        <v>4331.48</v>
      </c>
      <c r="E139" s="160"/>
      <c r="F139" s="160">
        <f>F24+F38+F55+F82+F99+F110+F121+F124+F127+F130+F134+F137</f>
        <v>4665.950000000001</v>
      </c>
      <c r="G139" s="160"/>
      <c r="H139" s="160">
        <f>H24+H38+H55+H82+H99+H110+H121+H124+H127+H130+H134+H137</f>
        <v>334.4699999999999</v>
      </c>
      <c r="I139" s="162"/>
      <c r="J139" s="170">
        <f>H139/D139</f>
        <v>0.07721841033549733</v>
      </c>
    </row>
    <row r="140" spans="1:10" ht="14.25" thickBot="1">
      <c r="A140" s="177"/>
      <c r="B140" s="178"/>
      <c r="C140" s="178"/>
      <c r="D140" s="178"/>
      <c r="E140" s="178"/>
      <c r="F140" s="178"/>
      <c r="G140" s="178"/>
      <c r="H140" s="178"/>
      <c r="I140" s="179"/>
      <c r="J140" s="180"/>
    </row>
    <row r="141" spans="1:10" ht="12">
      <c r="A141" s="193"/>
      <c r="B141" s="236"/>
      <c r="C141" s="236"/>
      <c r="D141" s="236"/>
      <c r="E141" s="236"/>
      <c r="F141" s="236"/>
      <c r="G141" s="193"/>
      <c r="H141" s="193"/>
      <c r="I141" s="193"/>
      <c r="J141" s="193"/>
    </row>
    <row r="142" spans="1:10" ht="13.5">
      <c r="A142" s="186" t="s">
        <v>45</v>
      </c>
      <c r="B142" s="237"/>
      <c r="C142" s="237"/>
      <c r="D142" s="237"/>
      <c r="E142" s="237"/>
      <c r="F142" s="237"/>
      <c r="G142" s="51"/>
      <c r="H142" s="51"/>
      <c r="I142" s="51"/>
      <c r="J142" s="52"/>
    </row>
    <row r="143" spans="1:10" ht="13.5">
      <c r="A143" s="51"/>
      <c r="B143" s="51"/>
      <c r="C143" s="51"/>
      <c r="D143" s="51"/>
      <c r="E143" s="51"/>
      <c r="F143" s="187"/>
      <c r="G143" s="51"/>
      <c r="H143" s="51"/>
      <c r="I143" s="51"/>
      <c r="J143" s="52"/>
    </row>
    <row r="144" spans="1:10" ht="27.75">
      <c r="A144" s="247" t="s">
        <v>86</v>
      </c>
      <c r="B144" s="251">
        <v>238.76</v>
      </c>
      <c r="C144" s="251"/>
      <c r="D144" s="251">
        <v>215.16</v>
      </c>
      <c r="E144" s="251"/>
      <c r="F144" s="251">
        <v>215</v>
      </c>
      <c r="G144" s="251"/>
      <c r="H144" s="251">
        <f>F144-D144</f>
        <v>-0.1599999999999966</v>
      </c>
      <c r="I144" s="88"/>
      <c r="J144" s="259">
        <f>H144/D144</f>
        <v>-0.0007436326454731204</v>
      </c>
    </row>
    <row r="145" spans="1:10" ht="13.5">
      <c r="A145" s="188"/>
      <c r="B145" s="189"/>
      <c r="C145" s="51"/>
      <c r="D145" s="189"/>
      <c r="E145" s="190"/>
      <c r="F145" s="189"/>
      <c r="G145" s="190"/>
      <c r="H145" s="189"/>
      <c r="I145" s="51"/>
      <c r="J145" s="189"/>
    </row>
    <row r="146" spans="1:10" ht="27.75">
      <c r="A146" s="191" t="s">
        <v>94</v>
      </c>
      <c r="B146" s="252">
        <v>93.35</v>
      </c>
      <c r="C146" s="252"/>
      <c r="D146" s="252">
        <v>98.72</v>
      </c>
      <c r="E146" s="252"/>
      <c r="F146" s="252">
        <v>100</v>
      </c>
      <c r="G146" s="252"/>
      <c r="H146" s="252">
        <f>F146-D146</f>
        <v>1.2800000000000011</v>
      </c>
      <c r="I146" s="88"/>
      <c r="J146" s="259">
        <f>H146/D146</f>
        <v>0.012965964343598067</v>
      </c>
    </row>
    <row r="147" spans="1:10" ht="13.5">
      <c r="A147" s="51"/>
      <c r="B147" s="189"/>
      <c r="C147" s="51"/>
      <c r="D147" s="189"/>
      <c r="E147" s="51"/>
      <c r="F147" s="189"/>
      <c r="G147" s="51"/>
      <c r="H147" s="189"/>
      <c r="I147" s="51"/>
      <c r="J147" s="189"/>
    </row>
    <row r="148" spans="1:10" ht="13.5">
      <c r="A148" s="187" t="s">
        <v>71</v>
      </c>
      <c r="B148" s="252">
        <f>SUM(B149:B151)</f>
        <v>237.52</v>
      </c>
      <c r="C148" s="252"/>
      <c r="D148" s="252">
        <f>SUM(D149:D151)</f>
        <v>211.71</v>
      </c>
      <c r="E148" s="252"/>
      <c r="F148" s="252">
        <f>SUM(F149:F151)</f>
        <v>196.8</v>
      </c>
      <c r="G148" s="252"/>
      <c r="H148" s="252">
        <f>F148-D148</f>
        <v>-14.909999999999997</v>
      </c>
      <c r="I148" s="88"/>
      <c r="J148" s="259">
        <f>H148/D148</f>
        <v>-0.07042652685277027</v>
      </c>
    </row>
    <row r="149" spans="1:10" ht="13.5">
      <c r="A149" s="192" t="s">
        <v>46</v>
      </c>
      <c r="B149" s="132">
        <v>94.48</v>
      </c>
      <c r="C149" s="133"/>
      <c r="D149" s="132">
        <v>88.13</v>
      </c>
      <c r="E149" s="133"/>
      <c r="F149" s="132">
        <v>86.5</v>
      </c>
      <c r="G149" s="133"/>
      <c r="H149" s="132">
        <f>F149-D149</f>
        <v>-1.6299999999999955</v>
      </c>
      <c r="I149" s="134"/>
      <c r="J149" s="135">
        <f>H149/D149</f>
        <v>-0.018495404516055775</v>
      </c>
    </row>
    <row r="150" spans="1:10" ht="13.5">
      <c r="A150" s="192" t="s">
        <v>47</v>
      </c>
      <c r="B150" s="132">
        <v>63.98</v>
      </c>
      <c r="C150" s="133"/>
      <c r="D150" s="132">
        <v>60.4</v>
      </c>
      <c r="E150" s="133"/>
      <c r="F150" s="132">
        <v>64.3</v>
      </c>
      <c r="G150" s="133"/>
      <c r="H150" s="132">
        <f>F150-D150</f>
        <v>3.8999999999999986</v>
      </c>
      <c r="I150" s="134"/>
      <c r="J150" s="135">
        <f>H150/D150</f>
        <v>0.06456953642384104</v>
      </c>
    </row>
    <row r="151" spans="1:10" ht="13.5">
      <c r="A151" s="192" t="s">
        <v>80</v>
      </c>
      <c r="B151" s="132">
        <v>79.06</v>
      </c>
      <c r="C151" s="133"/>
      <c r="D151" s="132">
        <v>63.18</v>
      </c>
      <c r="E151" s="133"/>
      <c r="F151" s="132">
        <v>46</v>
      </c>
      <c r="G151" s="133"/>
      <c r="H151" s="132">
        <f>F151-D151</f>
        <v>-17.18</v>
      </c>
      <c r="I151" s="134"/>
      <c r="J151" s="135">
        <f>H151/D151</f>
        <v>-0.27192149414371636</v>
      </c>
    </row>
    <row r="152" spans="1:10" ht="13.5">
      <c r="A152" s="51"/>
      <c r="B152" s="195"/>
      <c r="C152" s="194"/>
      <c r="D152" s="195"/>
      <c r="E152" s="194"/>
      <c r="F152" s="195"/>
      <c r="G152" s="194"/>
      <c r="H152" s="195"/>
      <c r="I152" s="194"/>
      <c r="J152" s="195"/>
    </row>
    <row r="153" spans="1:10" ht="13.5">
      <c r="A153" s="187" t="s">
        <v>48</v>
      </c>
      <c r="B153" s="252">
        <v>154.75</v>
      </c>
      <c r="C153" s="252"/>
      <c r="D153" s="252">
        <v>153.02</v>
      </c>
      <c r="E153" s="252"/>
      <c r="F153" s="252">
        <v>160.57</v>
      </c>
      <c r="G153" s="252"/>
      <c r="H153" s="252">
        <f>F153-D153</f>
        <v>7.549999999999983</v>
      </c>
      <c r="I153" s="88"/>
      <c r="J153" s="259">
        <f>H153/D153</f>
        <v>0.04933995556136441</v>
      </c>
    </row>
    <row r="154" spans="1:10" ht="13.5">
      <c r="A154" s="51"/>
      <c r="B154" s="195"/>
      <c r="C154" s="194"/>
      <c r="D154" s="195"/>
      <c r="E154" s="194"/>
      <c r="F154" s="195"/>
      <c r="G154" s="194"/>
      <c r="H154" s="195"/>
      <c r="I154" s="194"/>
      <c r="J154" s="195"/>
    </row>
    <row r="155" spans="1:10" ht="13.5">
      <c r="A155" s="187" t="s">
        <v>72</v>
      </c>
      <c r="B155" s="252">
        <f>SUM(B156:B158)</f>
        <v>119.16</v>
      </c>
      <c r="C155" s="252"/>
      <c r="D155" s="252">
        <f>SUM(D156:D158)</f>
        <v>118.08000000000001</v>
      </c>
      <c r="E155" s="252"/>
      <c r="F155" s="252">
        <f>SUM(F156:F158)</f>
        <v>143.85</v>
      </c>
      <c r="G155" s="252"/>
      <c r="H155" s="252">
        <f>SUM(H156:H158)</f>
        <v>25.76999999999999</v>
      </c>
      <c r="I155" s="88"/>
      <c r="J155" s="259">
        <f>H155/D155</f>
        <v>0.21824186991869907</v>
      </c>
    </row>
    <row r="156" spans="1:10" ht="13.5">
      <c r="A156" s="192" t="s">
        <v>85</v>
      </c>
      <c r="B156" s="132">
        <v>70.83</v>
      </c>
      <c r="C156" s="133"/>
      <c r="D156" s="132">
        <v>70.51</v>
      </c>
      <c r="E156" s="133"/>
      <c r="F156" s="132">
        <v>82.85</v>
      </c>
      <c r="G156" s="133"/>
      <c r="H156" s="132">
        <f>F156-D156</f>
        <v>12.33999999999999</v>
      </c>
      <c r="I156" s="134"/>
      <c r="J156" s="135">
        <f>H156/D156</f>
        <v>0.17501063678910775</v>
      </c>
    </row>
    <row r="157" spans="1:10" ht="13.5">
      <c r="A157" s="192" t="s">
        <v>49</v>
      </c>
      <c r="B157" s="132">
        <v>33.19</v>
      </c>
      <c r="C157" s="133"/>
      <c r="D157" s="132">
        <v>32.51</v>
      </c>
      <c r="E157" s="133"/>
      <c r="F157" s="132">
        <v>44</v>
      </c>
      <c r="G157" s="133"/>
      <c r="H157" s="132">
        <f>F157-D157</f>
        <v>11.490000000000002</v>
      </c>
      <c r="I157" s="134"/>
      <c r="J157" s="135">
        <f>H157/D157</f>
        <v>0.35342971393417416</v>
      </c>
    </row>
    <row r="158" spans="1:10" ht="13.5">
      <c r="A158" s="192" t="s">
        <v>50</v>
      </c>
      <c r="B158" s="132">
        <v>15.14</v>
      </c>
      <c r="C158" s="133"/>
      <c r="D158" s="132">
        <v>15.06</v>
      </c>
      <c r="E158" s="133"/>
      <c r="F158" s="132">
        <v>17</v>
      </c>
      <c r="G158" s="133"/>
      <c r="H158" s="132">
        <f>F158-D158</f>
        <v>1.9399999999999995</v>
      </c>
      <c r="I158" s="134"/>
      <c r="J158" s="135">
        <f>H158/D158</f>
        <v>0.1288180610889774</v>
      </c>
    </row>
    <row r="159" spans="1:10" ht="13.5">
      <c r="A159" s="51"/>
      <c r="B159" s="195"/>
      <c r="C159" s="194"/>
      <c r="D159" s="195"/>
      <c r="E159" s="194"/>
      <c r="F159" s="195"/>
      <c r="G159" s="194"/>
      <c r="H159" s="195"/>
      <c r="I159" s="194"/>
      <c r="J159" s="195"/>
    </row>
    <row r="160" spans="1:10" ht="13.5">
      <c r="A160" s="51"/>
      <c r="B160" s="195"/>
      <c r="C160" s="194"/>
      <c r="D160" s="195"/>
      <c r="E160" s="194"/>
      <c r="F160" s="195"/>
      <c r="G160" s="194"/>
      <c r="H160" s="195"/>
      <c r="I160" s="194"/>
      <c r="J160" s="195"/>
    </row>
    <row r="161" spans="1:10" ht="16.5">
      <c r="A161" s="186" t="s">
        <v>75</v>
      </c>
      <c r="B161" s="251">
        <f>B144+B146+B148+B153+B155</f>
        <v>843.54</v>
      </c>
      <c r="C161" s="251"/>
      <c r="D161" s="251">
        <f>D144+D146+D148+D153+D155</f>
        <v>796.69</v>
      </c>
      <c r="E161" s="251"/>
      <c r="F161" s="251">
        <f>F144+F146+F148+F153+F155</f>
        <v>816.22</v>
      </c>
      <c r="G161" s="251"/>
      <c r="H161" s="251">
        <f>F161-D161</f>
        <v>19.529999999999973</v>
      </c>
      <c r="I161" s="88"/>
      <c r="J161" s="259">
        <f>H161/D161</f>
        <v>0.024513926370357316</v>
      </c>
    </row>
    <row r="162" spans="1:10" ht="15" customHeight="1" thickBot="1">
      <c r="A162" s="53"/>
      <c r="B162" s="54"/>
      <c r="C162" s="53"/>
      <c r="D162" s="53"/>
      <c r="E162" s="54"/>
      <c r="F162" s="54"/>
      <c r="G162" s="53"/>
      <c r="H162" s="53"/>
      <c r="I162" s="54"/>
      <c r="J162" s="55"/>
    </row>
    <row r="163" spans="1:10" ht="12" customHeight="1">
      <c r="A163" s="264" t="s">
        <v>79</v>
      </c>
      <c r="B163" s="264"/>
      <c r="C163" s="264"/>
      <c r="D163" s="264"/>
      <c r="E163" s="264"/>
      <c r="F163" s="264"/>
      <c r="G163" s="264"/>
      <c r="H163" s="264"/>
      <c r="I163" s="264"/>
      <c r="J163" s="264"/>
    </row>
    <row r="164" spans="1:10" ht="15" customHeight="1">
      <c r="A164" s="261" t="s">
        <v>87</v>
      </c>
      <c r="B164" s="261"/>
      <c r="C164" s="261"/>
      <c r="D164" s="261"/>
      <c r="E164" s="261"/>
      <c r="F164" s="261"/>
      <c r="G164" s="261"/>
      <c r="H164" s="261"/>
      <c r="I164" s="261"/>
      <c r="J164" s="261"/>
    </row>
    <row r="165" spans="1:10" ht="15" customHeight="1">
      <c r="A165" s="242"/>
      <c r="B165" s="243"/>
      <c r="C165" s="243"/>
      <c r="D165" s="243"/>
      <c r="E165" s="243"/>
      <c r="F165" s="243"/>
      <c r="G165" s="243"/>
      <c r="H165" s="243"/>
      <c r="I165" s="243"/>
      <c r="J165" s="243"/>
    </row>
    <row r="166" spans="1:10" ht="15">
      <c r="A166" s="78" t="s">
        <v>64</v>
      </c>
      <c r="B166" s="78"/>
      <c r="C166" s="78"/>
      <c r="D166" s="78"/>
      <c r="E166" s="78"/>
      <c r="F166" s="78"/>
      <c r="G166" s="78"/>
      <c r="H166" s="78"/>
      <c r="I166" s="78"/>
      <c r="J166" s="78"/>
    </row>
    <row r="167" spans="1:10" ht="12">
      <c r="A167" s="79" t="s">
        <v>55</v>
      </c>
      <c r="B167" s="80"/>
      <c r="C167" s="80"/>
      <c r="D167" s="80"/>
      <c r="E167" s="80"/>
      <c r="F167" s="80"/>
      <c r="G167" s="80"/>
      <c r="H167" s="79"/>
      <c r="I167" s="80"/>
      <c r="J167" s="81"/>
    </row>
    <row r="168" spans="1:10" ht="12.75" thickBot="1">
      <c r="A168" s="74"/>
      <c r="B168" s="74"/>
      <c r="C168" s="74"/>
      <c r="D168" s="74"/>
      <c r="E168" s="74"/>
      <c r="F168" s="74"/>
      <c r="G168" s="75"/>
      <c r="H168" s="74"/>
      <c r="I168" s="74"/>
      <c r="J168" s="76"/>
    </row>
    <row r="169" spans="1:10" ht="13.5">
      <c r="A169" s="88"/>
      <c r="B169" s="218"/>
      <c r="C169" s="88"/>
      <c r="D169" s="239" t="s">
        <v>2</v>
      </c>
      <c r="E169" s="88"/>
      <c r="F169" s="240"/>
      <c r="G169" s="88"/>
      <c r="H169" s="220" t="s">
        <v>62</v>
      </c>
      <c r="I169" s="220"/>
      <c r="J169" s="221"/>
    </row>
    <row r="170" spans="1:10" ht="13.5">
      <c r="A170" s="219" t="s">
        <v>0</v>
      </c>
      <c r="B170" s="222" t="s">
        <v>1</v>
      </c>
      <c r="C170" s="222"/>
      <c r="D170" s="223" t="s">
        <v>56</v>
      </c>
      <c r="E170" s="223"/>
      <c r="F170" s="241" t="s">
        <v>76</v>
      </c>
      <c r="G170" s="117"/>
      <c r="H170" s="224" t="s">
        <v>2</v>
      </c>
      <c r="I170" s="224"/>
      <c r="J170" s="225"/>
    </row>
    <row r="171" spans="1:10" ht="14.25" thickBot="1">
      <c r="A171" s="226"/>
      <c r="B171" s="227" t="s">
        <v>58</v>
      </c>
      <c r="C171" s="227"/>
      <c r="D171" s="227" t="s">
        <v>57</v>
      </c>
      <c r="E171" s="227"/>
      <c r="F171" s="227" t="s">
        <v>59</v>
      </c>
      <c r="G171" s="226"/>
      <c r="H171" s="228" t="s">
        <v>60</v>
      </c>
      <c r="I171" s="228"/>
      <c r="J171" s="229" t="s">
        <v>61</v>
      </c>
    </row>
    <row r="173" spans="1:10" ht="27.75">
      <c r="A173" s="57" t="s">
        <v>51</v>
      </c>
      <c r="B173" s="251">
        <v>165.14</v>
      </c>
      <c r="C173" s="251"/>
      <c r="D173" s="251">
        <v>190.88</v>
      </c>
      <c r="E173" s="251"/>
      <c r="F173" s="251">
        <v>240.45</v>
      </c>
      <c r="G173" s="251"/>
      <c r="H173" s="251">
        <f>F173-D173</f>
        <v>49.56999999999999</v>
      </c>
      <c r="I173" s="88"/>
      <c r="J173" s="259">
        <f>H173/D173</f>
        <v>0.2596919530595138</v>
      </c>
    </row>
    <row r="174" spans="1:10" ht="14.25" thickBot="1">
      <c r="A174" s="197"/>
      <c r="B174" s="198"/>
      <c r="C174" s="199"/>
      <c r="D174" s="200"/>
      <c r="E174" s="199"/>
      <c r="F174" s="200"/>
      <c r="G174" s="200"/>
      <c r="H174" s="200"/>
      <c r="I174" s="199"/>
      <c r="J174" s="201"/>
    </row>
    <row r="175" spans="1:10" ht="13.5">
      <c r="A175" s="202"/>
      <c r="B175" s="203"/>
      <c r="C175" s="204"/>
      <c r="D175" s="203"/>
      <c r="E175" s="204"/>
      <c r="F175" s="203"/>
      <c r="G175" s="203"/>
      <c r="H175" s="203"/>
      <c r="I175" s="204"/>
      <c r="J175" s="205"/>
    </row>
    <row r="176" spans="1:10" ht="16.5">
      <c r="A176" s="58" t="s">
        <v>83</v>
      </c>
      <c r="B176" s="251">
        <v>223.45</v>
      </c>
      <c r="C176" s="251"/>
      <c r="D176" s="251">
        <v>246.81</v>
      </c>
      <c r="E176" s="251"/>
      <c r="F176" s="251">
        <v>281.82</v>
      </c>
      <c r="G176" s="251"/>
      <c r="H176" s="251">
        <f>F176-D176</f>
        <v>35.00999999999999</v>
      </c>
      <c r="I176" s="88"/>
      <c r="J176" s="259">
        <f>H176/D176</f>
        <v>0.1418500060775495</v>
      </c>
    </row>
    <row r="177" spans="1:10" ht="14.25" thickBot="1">
      <c r="A177" s="206"/>
      <c r="B177" s="207"/>
      <c r="C177" s="199"/>
      <c r="D177" s="207"/>
      <c r="E177" s="207"/>
      <c r="F177" s="207"/>
      <c r="G177" s="207"/>
      <c r="H177" s="207"/>
      <c r="I177" s="199"/>
      <c r="J177" s="201"/>
    </row>
    <row r="178" spans="1:10" ht="13.5">
      <c r="A178" s="208"/>
      <c r="B178" s="209"/>
      <c r="C178" s="196"/>
      <c r="D178" s="209"/>
      <c r="E178" s="209"/>
      <c r="F178" s="209"/>
      <c r="G178" s="209"/>
      <c r="H178" s="209"/>
      <c r="I178" s="204"/>
      <c r="J178" s="205"/>
    </row>
    <row r="179" spans="1:10" ht="13.5">
      <c r="A179" s="58" t="s">
        <v>52</v>
      </c>
      <c r="B179" s="251">
        <v>3.65</v>
      </c>
      <c r="C179" s="251"/>
      <c r="D179" s="251">
        <v>3.95</v>
      </c>
      <c r="E179" s="251"/>
      <c r="F179" s="251">
        <v>3.91</v>
      </c>
      <c r="G179" s="251"/>
      <c r="H179" s="251">
        <f>F179-D179</f>
        <v>-0.040000000000000036</v>
      </c>
      <c r="I179" s="88"/>
      <c r="J179" s="259">
        <f>H179/D179</f>
        <v>-0.010126582278481022</v>
      </c>
    </row>
    <row r="180" spans="1:10" ht="14.25" thickBot="1">
      <c r="A180" s="210"/>
      <c r="B180" s="200"/>
      <c r="C180" s="199"/>
      <c r="D180" s="200"/>
      <c r="E180" s="199"/>
      <c r="F180" s="200"/>
      <c r="G180" s="200"/>
      <c r="H180" s="200"/>
      <c r="I180" s="199"/>
      <c r="J180" s="201"/>
    </row>
    <row r="181" spans="1:10" ht="13.5">
      <c r="A181" s="211"/>
      <c r="B181" s="212"/>
      <c r="C181" s="204"/>
      <c r="D181" s="204"/>
      <c r="E181" s="212"/>
      <c r="F181" s="212"/>
      <c r="G181" s="212"/>
      <c r="H181" s="204"/>
      <c r="I181" s="212"/>
      <c r="J181" s="213"/>
    </row>
    <row r="182" spans="1:10" ht="16.5">
      <c r="A182" s="59" t="s">
        <v>53</v>
      </c>
      <c r="B182" s="251">
        <v>10.17</v>
      </c>
      <c r="C182" s="251"/>
      <c r="D182" s="251">
        <v>11.36</v>
      </c>
      <c r="E182" s="251"/>
      <c r="F182" s="251">
        <v>11.86</v>
      </c>
      <c r="G182" s="251"/>
      <c r="H182" s="251">
        <f>F182-D182</f>
        <v>0.5</v>
      </c>
      <c r="I182" s="88"/>
      <c r="J182" s="259">
        <f>H182/D182</f>
        <v>0.04401408450704226</v>
      </c>
    </row>
    <row r="183" spans="1:10" ht="15" thickBot="1">
      <c r="A183" s="214"/>
      <c r="B183" s="200"/>
      <c r="C183" s="199"/>
      <c r="D183" s="200"/>
      <c r="E183" s="199"/>
      <c r="F183" s="200"/>
      <c r="G183" s="215"/>
      <c r="H183" s="199"/>
      <c r="I183" s="199"/>
      <c r="J183" s="216"/>
    </row>
    <row r="184" spans="1:10" ht="14.25">
      <c r="A184" s="217"/>
      <c r="B184" s="203"/>
      <c r="C184" s="204"/>
      <c r="D184" s="203"/>
      <c r="E184" s="204"/>
      <c r="F184" s="203"/>
      <c r="G184" s="212"/>
      <c r="H184" s="204"/>
      <c r="I184" s="204"/>
      <c r="J184" s="213"/>
    </row>
    <row r="185" spans="1:10" ht="13.5">
      <c r="A185" s="58" t="s">
        <v>73</v>
      </c>
      <c r="B185" s="251">
        <f>+B182+B179+B176+B173+B161+B139</f>
        <v>5480.77</v>
      </c>
      <c r="C185" s="251"/>
      <c r="D185" s="251">
        <f>+D182+D179+D176+D173+D161+D139</f>
        <v>5581.17</v>
      </c>
      <c r="E185" s="251"/>
      <c r="F185" s="251">
        <f>+F182+F179+F176+F173+F161+F139</f>
        <v>6020.210000000001</v>
      </c>
      <c r="G185" s="251"/>
      <c r="H185" s="251">
        <f>F185-D185</f>
        <v>439.0400000000009</v>
      </c>
      <c r="I185" s="88"/>
      <c r="J185" s="259">
        <f>H185/D185</f>
        <v>0.07866450941290104</v>
      </c>
    </row>
    <row r="186" spans="1:10" ht="14.25" thickBot="1">
      <c r="A186" s="60"/>
      <c r="B186" s="200"/>
      <c r="C186" s="199"/>
      <c r="D186" s="200"/>
      <c r="E186" s="199"/>
      <c r="F186" s="200"/>
      <c r="G186" s="215"/>
      <c r="H186" s="199"/>
      <c r="I186" s="199"/>
      <c r="J186" s="216"/>
    </row>
    <row r="187" spans="1:10" ht="12">
      <c r="A187" s="61" t="s">
        <v>54</v>
      </c>
      <c r="B187" s="62"/>
      <c r="C187" s="63"/>
      <c r="D187" s="63"/>
      <c r="E187" s="62"/>
      <c r="F187" s="62"/>
      <c r="G187" s="62"/>
      <c r="H187" s="62"/>
      <c r="I187" s="56"/>
      <c r="J187" s="64"/>
    </row>
    <row r="188" spans="1:10" ht="21" customHeight="1">
      <c r="A188" s="261" t="s">
        <v>84</v>
      </c>
      <c r="B188" s="261"/>
      <c r="C188" s="261"/>
      <c r="D188" s="261"/>
      <c r="E188" s="261"/>
      <c r="F188" s="261"/>
      <c r="G188" s="261"/>
      <c r="H188" s="261"/>
      <c r="I188" s="261"/>
      <c r="J188" s="261"/>
    </row>
    <row r="191" ht="12.75">
      <c r="A191" s="248"/>
    </row>
    <row r="192" ht="12.75">
      <c r="A192" s="249"/>
    </row>
    <row r="193" ht="12.75">
      <c r="A193" s="250"/>
    </row>
  </sheetData>
  <mergeCells count="5">
    <mergeCell ref="A188:J188"/>
    <mergeCell ref="A1:J1"/>
    <mergeCell ref="A2:J2"/>
    <mergeCell ref="A163:J163"/>
    <mergeCell ref="A164:J164"/>
  </mergeCells>
  <printOptions horizontalCentered="1"/>
  <pageMargins left="0.75" right="0.75" top="1" bottom="1" header="0.5" footer="0.5"/>
  <pageSetup firstPageNumber="459" useFirstPageNumber="1" horizontalDpi="300" verticalDpi="300" orientation="portrait" scale="73" r:id="rId1"/>
  <headerFooter alignWithMargins="0">
    <oddFooter>&amp;C&amp;"Times New Roman,Regular"&amp;11&amp;P</oddFooter>
  </headerFooter>
  <rowBreaks count="3" manualBreakCount="3">
    <brk id="57" max="255" man="1"/>
    <brk id="112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JBROSNAH</cp:lastModifiedBy>
  <cp:lastPrinted>2006-01-31T21:33:10Z</cp:lastPrinted>
  <dcterms:created xsi:type="dcterms:W3CDTF">2005-01-18T20:15:10Z</dcterms:created>
  <dcterms:modified xsi:type="dcterms:W3CDTF">2006-01-31T21:33:12Z</dcterms:modified>
  <cp:category/>
  <cp:version/>
  <cp:contentType/>
  <cp:contentStatus/>
</cp:coreProperties>
</file>