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NSF BP" sheetId="1" r:id="rId1"/>
  </sheets>
  <definedNames>
    <definedName name="_xlnm.Print_Area" localSheetId="0">'NSF BP'!$A$1:$F$53</definedName>
  </definedNames>
  <calcPr fullCalcOnLoad="1"/>
</workbook>
</file>

<file path=xl/sharedStrings.xml><?xml version="1.0" encoding="utf-8"?>
<sst xmlns="http://schemas.openxmlformats.org/spreadsheetml/2006/main" count="56" uniqueCount="56">
  <si>
    <t>NSF Programs to Broaden Participation</t>
  </si>
  <si>
    <t>FY 2008 Budget Request to Congress</t>
  </si>
  <si>
    <t>(Dollars in Millions)</t>
  </si>
  <si>
    <t>Change over
FY 2007 Request</t>
  </si>
  <si>
    <t>Amount</t>
  </si>
  <si>
    <t>Percent</t>
  </si>
  <si>
    <t>Programs for Minority Individuals</t>
  </si>
  <si>
    <t>Alliances for Graduate Education and the Professoriate (AGEP)</t>
  </si>
  <si>
    <t>Graduate Research Fellowships to Members of
    Underrepresented Groups - EHR</t>
  </si>
  <si>
    <t>Louis Stokes Alliances for Minority Participation (LSAMP)</t>
  </si>
  <si>
    <t>GEO LSAMP Linkages</t>
  </si>
  <si>
    <t>Minority Post-Docs</t>
  </si>
  <si>
    <t xml:space="preserve">   BIO Minority Post-Docs</t>
  </si>
  <si>
    <t xml:space="preserve">   SBE Minority Post-Docs</t>
  </si>
  <si>
    <t>Next Generation Workforce (NGW) - SBE</t>
  </si>
  <si>
    <t>Opportunities to Enhance Diversity in the Geosciences (OEDG)</t>
  </si>
  <si>
    <t>Broadening Participation in the Biological Sciences</t>
  </si>
  <si>
    <t>Significant Opportunities in Atmospheric Research and Science
   (SOARS) - GEO</t>
  </si>
  <si>
    <t>Programs for Minority Institutions</t>
  </si>
  <si>
    <t>Mentoring in Biology</t>
  </si>
  <si>
    <t>Centers of Research Excellence in Science and Technology
   (CREST)</t>
  </si>
  <si>
    <t>Historically-Black Colleges and Universities-Undergraduate
   Program (HBCU-UP)</t>
  </si>
  <si>
    <t xml:space="preserve">   HBCU-UP - R&amp;RA</t>
  </si>
  <si>
    <t xml:space="preserve">   HBCU-UP - EHR</t>
  </si>
  <si>
    <t>Partnerships for Research and Education in Materials
   (PREM) - MPS</t>
  </si>
  <si>
    <t>Tribal Colleges and Universities Program (TCUP)</t>
  </si>
  <si>
    <t>Gender-Based Programs</t>
  </si>
  <si>
    <t>ADVANCE</t>
  </si>
  <si>
    <t>Graduate Research Fellowships - Women in Engineering and
   Computer Science</t>
  </si>
  <si>
    <t>Research on Gender in Science and Engineering (GSE)</t>
  </si>
  <si>
    <t>Programs for Persons with Disabilities</t>
  </si>
  <si>
    <t>Research in Disabilities Education (RDE)</t>
  </si>
  <si>
    <t>Other Broadening Participation Programs</t>
  </si>
  <si>
    <t>Advanced Technology Education (ATE)</t>
  </si>
  <si>
    <t>Broadening Participation in Computing (BPC)</t>
  </si>
  <si>
    <t>Cyberinfrastructure Training, Education, Advancement and
   Mentoring (CI-TEAM)</t>
  </si>
  <si>
    <t>Experimental Program to Stimulate Competitive Research
   (EPSCoR)</t>
  </si>
  <si>
    <t>Graduate Research Diversity (GRD) - ENG</t>
  </si>
  <si>
    <t>H-1B Nonimmigrant Petitioner Fee programs</t>
  </si>
  <si>
    <t>Informal Science Education (ISE)</t>
  </si>
  <si>
    <t>Math and Science Partnership (MSP)</t>
  </si>
  <si>
    <t>Noyce Scholarships</t>
  </si>
  <si>
    <t>OISE Broadening Participation</t>
  </si>
  <si>
    <t>Partnerships for Innovation (PFI)</t>
  </si>
  <si>
    <t>Research Partnerships for Diversity (RPD) - MPS</t>
  </si>
  <si>
    <t>Tribal College Pathways - ENG</t>
  </si>
  <si>
    <t>Undergraduate Research Collaboratives (URC) - MPS</t>
  </si>
  <si>
    <t>Science, Technology, Engineering and Math Talent Expansion
   Program (STEP)</t>
  </si>
  <si>
    <t>Subtotal, R&amp;RA</t>
  </si>
  <si>
    <t>Subtotal, EHR</t>
  </si>
  <si>
    <t>Subtotal, H-1B Nonimmigrant Petitioner Fees</t>
  </si>
  <si>
    <t>TOTAL, NSF</t>
  </si>
  <si>
    <t>Totals may not add due to rounding.</t>
  </si>
  <si>
    <t>FY 2006 Actual</t>
  </si>
  <si>
    <t>FY 2007 Request</t>
  </si>
  <si>
    <t>FY 2008 Request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</si>
</sst>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</numFmts>
  <fonts count="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5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/>
    </xf>
    <xf numFmtId="165" fontId="3" fillId="2" borderId="7" xfId="19" applyNumberFormat="1" applyFont="1" applyFill="1" applyBorder="1" applyAlignment="1">
      <alignment/>
    </xf>
    <xf numFmtId="0" fontId="4" fillId="0" borderId="8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165" fontId="4" fillId="0" borderId="9" xfId="19" applyNumberFormat="1" applyFont="1" applyBorder="1" applyAlignment="1">
      <alignment/>
    </xf>
    <xf numFmtId="0" fontId="5" fillId="0" borderId="8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3" fillId="2" borderId="5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3" fillId="2" borderId="10" xfId="0" applyFont="1" applyFill="1" applyBorder="1" applyAlignment="1">
      <alignment wrapText="1"/>
    </xf>
    <xf numFmtId="164" fontId="3" fillId="2" borderId="11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4" fontId="4" fillId="0" borderId="13" xfId="0" applyNumberFormat="1" applyFont="1" applyBorder="1" applyAlignment="1">
      <alignment/>
    </xf>
    <xf numFmtId="0" fontId="3" fillId="2" borderId="8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/>
    </xf>
    <xf numFmtId="165" fontId="3" fillId="2" borderId="9" xfId="19" applyNumberFormat="1" applyFont="1" applyFill="1" applyBorder="1" applyAlignment="1">
      <alignment/>
    </xf>
    <xf numFmtId="0" fontId="3" fillId="2" borderId="14" xfId="0" applyFont="1" applyFill="1" applyBorder="1" applyAlignment="1">
      <alignment wrapText="1"/>
    </xf>
    <xf numFmtId="164" fontId="3" fillId="2" borderId="15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5" fontId="3" fillId="3" borderId="4" xfId="19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9" xfId="19" applyNumberFormat="1" applyFont="1" applyBorder="1" applyAlignment="1">
      <alignment/>
    </xf>
    <xf numFmtId="165" fontId="4" fillId="0" borderId="9" xfId="19" applyNumberFormat="1" applyFont="1" applyBorder="1" applyAlignment="1">
      <alignment horizontal="right"/>
    </xf>
    <xf numFmtId="165" fontId="4" fillId="0" borderId="4" xfId="19" applyNumberFormat="1" applyFont="1" applyBorder="1" applyAlignment="1">
      <alignment/>
    </xf>
    <xf numFmtId="165" fontId="3" fillId="2" borderId="16" xfId="19" applyNumberFormat="1" applyFont="1" applyFill="1" applyBorder="1" applyAlignment="1">
      <alignment/>
    </xf>
    <xf numFmtId="165" fontId="4" fillId="0" borderId="17" xfId="19" applyNumberFormat="1" applyFont="1" applyBorder="1" applyAlignment="1">
      <alignment/>
    </xf>
    <xf numFmtId="165" fontId="3" fillId="2" borderId="18" xfId="0" applyNumberFormat="1" applyFont="1" applyFill="1" applyBorder="1" applyAlignment="1">
      <alignment/>
    </xf>
    <xf numFmtId="165" fontId="3" fillId="2" borderId="19" xfId="19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7.8515625" style="0" customWidth="1"/>
    <col min="2" max="4" width="11.140625" style="0" customWidth="1"/>
    <col min="5" max="6" width="9.57421875" style="0" customWidth="1"/>
    <col min="7" max="16384" width="38.421875" style="0" customWidth="1"/>
  </cols>
  <sheetData>
    <row r="1" spans="1:6" ht="18.75">
      <c r="A1" s="41" t="s">
        <v>0</v>
      </c>
      <c r="B1" s="41"/>
      <c r="C1" s="41"/>
      <c r="D1" s="41"/>
      <c r="E1" s="41"/>
      <c r="F1" s="41"/>
    </row>
    <row r="2" spans="1:6" ht="18.75">
      <c r="A2" s="41" t="s">
        <v>1</v>
      </c>
      <c r="B2" s="41"/>
      <c r="C2" s="41"/>
      <c r="D2" s="41"/>
      <c r="E2" s="41"/>
      <c r="F2" s="41"/>
    </row>
    <row r="4" spans="1:6" ht="13.5" thickBot="1">
      <c r="A4" s="42" t="s">
        <v>2</v>
      </c>
      <c r="B4" s="42"/>
      <c r="C4" s="42"/>
      <c r="D4" s="42"/>
      <c r="E4" s="42"/>
      <c r="F4" s="42"/>
    </row>
    <row r="5" spans="1:6" ht="30" customHeight="1">
      <c r="A5" s="1"/>
      <c r="B5" s="43" t="s">
        <v>53</v>
      </c>
      <c r="C5" s="43" t="s">
        <v>54</v>
      </c>
      <c r="D5" s="43" t="s">
        <v>55</v>
      </c>
      <c r="E5" s="45" t="s">
        <v>3</v>
      </c>
      <c r="F5" s="46"/>
    </row>
    <row r="6" spans="1:6" ht="15" thickBot="1">
      <c r="A6" s="2"/>
      <c r="B6" s="44"/>
      <c r="C6" s="44"/>
      <c r="D6" s="44"/>
      <c r="E6" s="3" t="s">
        <v>4</v>
      </c>
      <c r="F6" s="4" t="s">
        <v>5</v>
      </c>
    </row>
    <row r="7" spans="1:6" ht="14.25">
      <c r="A7" s="5" t="s">
        <v>6</v>
      </c>
      <c r="B7" s="6">
        <f>SUM(B8,B9:B12,B15:B18)</f>
        <v>72.31505</v>
      </c>
      <c r="C7" s="6">
        <f>SUM(C8,C9:C12,C15:C18)</f>
        <v>82.80131</v>
      </c>
      <c r="D7" s="6">
        <f>SUM(D8,D9:D12,D15:D18)</f>
        <v>86.19250000000001</v>
      </c>
      <c r="E7" s="6">
        <f aca="true" t="shared" si="0" ref="E7:E48">D7-C7</f>
        <v>3.391190000000009</v>
      </c>
      <c r="F7" s="7">
        <f aca="true" t="shared" si="1" ref="F7:F48">IF(C7&lt;&gt;0,E7/C7,"")</f>
        <v>0.0409557529947293</v>
      </c>
    </row>
    <row r="8" spans="1:6" ht="15">
      <c r="A8" s="8" t="s">
        <v>7</v>
      </c>
      <c r="B8" s="9">
        <v>14.57</v>
      </c>
      <c r="C8" s="9">
        <v>19</v>
      </c>
      <c r="D8" s="9">
        <v>19</v>
      </c>
      <c r="E8" s="9">
        <f t="shared" si="0"/>
        <v>0</v>
      </c>
      <c r="F8" s="10">
        <f t="shared" si="1"/>
        <v>0</v>
      </c>
    </row>
    <row r="9" spans="1:6" ht="30">
      <c r="A9" s="8" t="s">
        <v>8</v>
      </c>
      <c r="B9" s="9">
        <v>7.16705</v>
      </c>
      <c r="C9" s="9">
        <v>7.35131</v>
      </c>
      <c r="D9" s="9">
        <v>8.0925</v>
      </c>
      <c r="E9" s="9">
        <f t="shared" si="0"/>
        <v>0.7411899999999996</v>
      </c>
      <c r="F9" s="10">
        <f t="shared" si="1"/>
        <v>0.10082420684204578</v>
      </c>
    </row>
    <row r="10" spans="1:6" ht="15">
      <c r="A10" s="8" t="s">
        <v>9</v>
      </c>
      <c r="B10" s="9">
        <v>36.138</v>
      </c>
      <c r="C10" s="9">
        <v>40</v>
      </c>
      <c r="D10" s="9">
        <v>40</v>
      </c>
      <c r="E10" s="9">
        <f t="shared" si="0"/>
        <v>0</v>
      </c>
      <c r="F10" s="10">
        <f t="shared" si="1"/>
        <v>0</v>
      </c>
    </row>
    <row r="11" spans="1:6" ht="15">
      <c r="A11" s="8" t="s">
        <v>10</v>
      </c>
      <c r="B11" s="9">
        <v>0.54</v>
      </c>
      <c r="C11" s="9">
        <v>1</v>
      </c>
      <c r="D11" s="9">
        <v>1</v>
      </c>
      <c r="E11" s="9">
        <f t="shared" si="0"/>
        <v>0</v>
      </c>
      <c r="F11" s="10">
        <f t="shared" si="1"/>
        <v>0</v>
      </c>
    </row>
    <row r="12" spans="1:6" ht="15">
      <c r="A12" s="8" t="s">
        <v>11</v>
      </c>
      <c r="B12" s="9">
        <v>2.49</v>
      </c>
      <c r="C12" s="9">
        <v>3.4</v>
      </c>
      <c r="D12" s="9">
        <v>3.4</v>
      </c>
      <c r="E12" s="9">
        <f t="shared" si="0"/>
        <v>0</v>
      </c>
      <c r="F12" s="10">
        <f t="shared" si="1"/>
        <v>0</v>
      </c>
    </row>
    <row r="13" spans="1:6" ht="15">
      <c r="A13" s="11" t="s">
        <v>12</v>
      </c>
      <c r="B13" s="12">
        <v>2.48</v>
      </c>
      <c r="C13" s="12">
        <v>2.5</v>
      </c>
      <c r="D13" s="12">
        <v>2.5</v>
      </c>
      <c r="E13" s="12">
        <f t="shared" si="0"/>
        <v>0</v>
      </c>
      <c r="F13" s="34">
        <f t="shared" si="1"/>
        <v>0</v>
      </c>
    </row>
    <row r="14" spans="1:6" ht="15">
      <c r="A14" s="11" t="s">
        <v>13</v>
      </c>
      <c r="B14" s="12">
        <v>0.01</v>
      </c>
      <c r="C14" s="12">
        <v>0.9</v>
      </c>
      <c r="D14" s="12">
        <v>0.9</v>
      </c>
      <c r="E14" s="12">
        <f t="shared" si="0"/>
        <v>0</v>
      </c>
      <c r="F14" s="34">
        <f t="shared" si="1"/>
        <v>0</v>
      </c>
    </row>
    <row r="15" spans="1:6" ht="15">
      <c r="A15" s="8" t="s">
        <v>14</v>
      </c>
      <c r="B15" s="9">
        <v>0.96</v>
      </c>
      <c r="C15" s="9">
        <v>1</v>
      </c>
      <c r="D15" s="9">
        <v>1</v>
      </c>
      <c r="E15" s="9">
        <f t="shared" si="0"/>
        <v>0</v>
      </c>
      <c r="F15" s="35">
        <f>IF(C15&lt;&gt;0,E15/C15,"   N/A  ")</f>
        <v>0</v>
      </c>
    </row>
    <row r="16" spans="1:6" ht="15">
      <c r="A16" s="8" t="s">
        <v>15</v>
      </c>
      <c r="B16" s="9">
        <v>5.03</v>
      </c>
      <c r="C16" s="9">
        <v>4.6</v>
      </c>
      <c r="D16" s="9">
        <v>4.6</v>
      </c>
      <c r="E16" s="9">
        <f t="shared" si="0"/>
        <v>0</v>
      </c>
      <c r="F16" s="10">
        <f t="shared" si="1"/>
        <v>0</v>
      </c>
    </row>
    <row r="17" spans="1:6" ht="15">
      <c r="A17" s="8" t="s">
        <v>16</v>
      </c>
      <c r="B17" s="9">
        <v>4.97</v>
      </c>
      <c r="C17" s="9">
        <v>6</v>
      </c>
      <c r="D17" s="9">
        <v>8.65</v>
      </c>
      <c r="E17" s="9">
        <f t="shared" si="0"/>
        <v>2.6500000000000004</v>
      </c>
      <c r="F17" s="10">
        <f t="shared" si="1"/>
        <v>0.4416666666666667</v>
      </c>
    </row>
    <row r="18" spans="1:6" ht="30.75" thickBot="1">
      <c r="A18" s="13" t="s">
        <v>17</v>
      </c>
      <c r="B18" s="14">
        <v>0.45</v>
      </c>
      <c r="C18" s="14">
        <v>0.45</v>
      </c>
      <c r="D18" s="14">
        <v>0.45</v>
      </c>
      <c r="E18" s="14">
        <f t="shared" si="0"/>
        <v>0</v>
      </c>
      <c r="F18" s="36">
        <f t="shared" si="1"/>
        <v>0</v>
      </c>
    </row>
    <row r="19" spans="1:6" ht="14.25">
      <c r="A19" s="15" t="s">
        <v>18</v>
      </c>
      <c r="B19" s="6">
        <f>SUM(B20:B22,B25:B26)</f>
        <v>62.42</v>
      </c>
      <c r="C19" s="6">
        <f>SUM(C20:C22,C25:C26)</f>
        <v>76.85</v>
      </c>
      <c r="D19" s="6">
        <f>SUM(D20:D22,D25:D26)</f>
        <v>83.96</v>
      </c>
      <c r="E19" s="6">
        <f t="shared" si="0"/>
        <v>7.109999999999999</v>
      </c>
      <c r="F19" s="7">
        <f t="shared" si="1"/>
        <v>0.09251789199739753</v>
      </c>
    </row>
    <row r="20" spans="1:6" ht="15">
      <c r="A20" s="8" t="s">
        <v>19</v>
      </c>
      <c r="B20" s="9">
        <v>3.12</v>
      </c>
      <c r="C20" s="9">
        <v>5</v>
      </c>
      <c r="D20" s="9">
        <v>5</v>
      </c>
      <c r="E20" s="9">
        <f t="shared" si="0"/>
        <v>0</v>
      </c>
      <c r="F20" s="10">
        <f t="shared" si="1"/>
        <v>0</v>
      </c>
    </row>
    <row r="21" spans="1:6" ht="30">
      <c r="A21" s="8" t="s">
        <v>20</v>
      </c>
      <c r="B21" s="9">
        <v>17.79</v>
      </c>
      <c r="C21" s="9">
        <v>25</v>
      </c>
      <c r="D21" s="9">
        <v>29.53</v>
      </c>
      <c r="E21" s="9">
        <f t="shared" si="0"/>
        <v>4.530000000000001</v>
      </c>
      <c r="F21" s="10">
        <f t="shared" si="1"/>
        <v>0.18120000000000006</v>
      </c>
    </row>
    <row r="22" spans="1:6" ht="30">
      <c r="A22" s="8" t="s">
        <v>21</v>
      </c>
      <c r="B22" s="9">
        <v>25.66</v>
      </c>
      <c r="C22" s="9">
        <v>30</v>
      </c>
      <c r="D22" s="9">
        <v>30</v>
      </c>
      <c r="E22" s="9">
        <f t="shared" si="0"/>
        <v>0</v>
      </c>
      <c r="F22" s="10">
        <f t="shared" si="1"/>
        <v>0</v>
      </c>
    </row>
    <row r="23" spans="1:6" ht="15">
      <c r="A23" s="11" t="s">
        <v>22</v>
      </c>
      <c r="B23" s="12">
        <v>0.11</v>
      </c>
      <c r="C23" s="12">
        <v>0</v>
      </c>
      <c r="D23" s="12">
        <v>0</v>
      </c>
      <c r="E23" s="12">
        <f>D23-C23</f>
        <v>0</v>
      </c>
      <c r="F23" s="35" t="str">
        <f>IF(C23&lt;&gt;0,E23/C23,"N/A  ")</f>
        <v>N/A  </v>
      </c>
    </row>
    <row r="24" spans="1:6" ht="15">
      <c r="A24" s="11" t="s">
        <v>23</v>
      </c>
      <c r="B24" s="12">
        <v>25.55</v>
      </c>
      <c r="C24" s="12">
        <v>30</v>
      </c>
      <c r="D24" s="12">
        <v>30</v>
      </c>
      <c r="E24" s="12">
        <f>D24-C24</f>
        <v>0</v>
      </c>
      <c r="F24" s="34">
        <f>IF(C24&lt;&gt;0,E24/C24,"")</f>
        <v>0</v>
      </c>
    </row>
    <row r="25" spans="1:6" ht="30">
      <c r="A25" s="8" t="s">
        <v>24</v>
      </c>
      <c r="B25" s="9">
        <v>5.1</v>
      </c>
      <c r="C25" s="9">
        <v>4</v>
      </c>
      <c r="D25" s="9">
        <v>6.58</v>
      </c>
      <c r="E25" s="9">
        <f t="shared" si="0"/>
        <v>2.58</v>
      </c>
      <c r="F25" s="10">
        <f t="shared" si="1"/>
        <v>0.645</v>
      </c>
    </row>
    <row r="26" spans="1:6" ht="15.75" thickBot="1">
      <c r="A26" s="13" t="s">
        <v>25</v>
      </c>
      <c r="B26" s="14">
        <v>10.75</v>
      </c>
      <c r="C26" s="14">
        <v>12.85</v>
      </c>
      <c r="D26" s="14">
        <v>12.85</v>
      </c>
      <c r="E26" s="14">
        <f t="shared" si="0"/>
        <v>0</v>
      </c>
      <c r="F26" s="36">
        <f t="shared" si="1"/>
        <v>0</v>
      </c>
    </row>
    <row r="27" spans="1:6" ht="14.25">
      <c r="A27" s="15" t="s">
        <v>26</v>
      </c>
      <c r="B27" s="6">
        <f>SUM(B28:B30)</f>
        <v>37.343999999999994</v>
      </c>
      <c r="C27" s="6">
        <f>SUM(C28:C30)</f>
        <v>38.78</v>
      </c>
      <c r="D27" s="6">
        <f>SUM(D28:D30)</f>
        <v>38.59</v>
      </c>
      <c r="E27" s="6">
        <f t="shared" si="0"/>
        <v>-0.18999999999999773</v>
      </c>
      <c r="F27" s="7">
        <f t="shared" si="1"/>
        <v>-0.004899432697266574</v>
      </c>
    </row>
    <row r="28" spans="1:6" ht="15">
      <c r="A28" s="8" t="s">
        <v>27</v>
      </c>
      <c r="B28" s="16">
        <v>19.523999999999997</v>
      </c>
      <c r="C28" s="16">
        <v>19.72</v>
      </c>
      <c r="D28" s="16">
        <v>19.53</v>
      </c>
      <c r="E28" s="16">
        <f t="shared" si="0"/>
        <v>-0.18999999999999773</v>
      </c>
      <c r="F28" s="10">
        <f t="shared" si="1"/>
        <v>-0.00963488843813376</v>
      </c>
    </row>
    <row r="29" spans="1:6" ht="30">
      <c r="A29" s="8" t="s">
        <v>28</v>
      </c>
      <c r="B29" s="16">
        <v>8.17</v>
      </c>
      <c r="C29" s="16">
        <v>8.06</v>
      </c>
      <c r="D29" s="16">
        <v>8.06</v>
      </c>
      <c r="E29" s="16">
        <f t="shared" si="0"/>
        <v>0</v>
      </c>
      <c r="F29" s="10">
        <f t="shared" si="1"/>
        <v>0</v>
      </c>
    </row>
    <row r="30" spans="1:6" ht="15.75" thickBot="1">
      <c r="A30" s="13" t="s">
        <v>29</v>
      </c>
      <c r="B30" s="17">
        <v>9.65</v>
      </c>
      <c r="C30" s="17">
        <v>11</v>
      </c>
      <c r="D30" s="17">
        <v>11</v>
      </c>
      <c r="E30" s="17">
        <f t="shared" si="0"/>
        <v>0</v>
      </c>
      <c r="F30" s="36">
        <f t="shared" si="1"/>
        <v>0</v>
      </c>
    </row>
    <row r="31" spans="1:6" ht="14.25">
      <c r="A31" s="18" t="s">
        <v>30</v>
      </c>
      <c r="B31" s="19">
        <f>SUM(B32)</f>
        <v>5.3</v>
      </c>
      <c r="C31" s="19">
        <f>SUM(C32)</f>
        <v>6</v>
      </c>
      <c r="D31" s="19">
        <f>SUM(D32)</f>
        <v>6</v>
      </c>
      <c r="E31" s="19">
        <f t="shared" si="0"/>
        <v>0</v>
      </c>
      <c r="F31" s="37">
        <f t="shared" si="1"/>
        <v>0</v>
      </c>
    </row>
    <row r="32" spans="1:6" ht="15.75" thickBot="1">
      <c r="A32" s="20" t="s">
        <v>31</v>
      </c>
      <c r="B32" s="21">
        <v>5.3</v>
      </c>
      <c r="C32" s="21">
        <v>6</v>
      </c>
      <c r="D32" s="21">
        <v>6</v>
      </c>
      <c r="E32" s="21">
        <f t="shared" si="0"/>
        <v>0</v>
      </c>
      <c r="F32" s="38">
        <f t="shared" si="1"/>
        <v>0</v>
      </c>
    </row>
    <row r="33" spans="1:6" ht="14.25">
      <c r="A33" s="15" t="s">
        <v>32</v>
      </c>
      <c r="B33" s="6">
        <f>SUM(B34:B40,B41:B48)</f>
        <v>443.04999999999995</v>
      </c>
      <c r="C33" s="6">
        <f>SUM(C34:C40,C41:C48)</f>
        <v>436.91</v>
      </c>
      <c r="D33" s="6">
        <f>SUM(D34:D40,D41:D48)</f>
        <v>443.98</v>
      </c>
      <c r="E33" s="6">
        <f t="shared" si="0"/>
        <v>7.069999999999993</v>
      </c>
      <c r="F33" s="7">
        <f t="shared" si="1"/>
        <v>0.01618182234327434</v>
      </c>
    </row>
    <row r="34" spans="1:6" ht="15">
      <c r="A34" s="8" t="s">
        <v>33</v>
      </c>
      <c r="B34" s="16">
        <v>45.4</v>
      </c>
      <c r="C34" s="16">
        <v>46.5</v>
      </c>
      <c r="D34" s="16">
        <v>51.62</v>
      </c>
      <c r="E34" s="16">
        <f t="shared" si="0"/>
        <v>5.119999999999997</v>
      </c>
      <c r="F34" s="10">
        <f t="shared" si="1"/>
        <v>0.11010752688172037</v>
      </c>
    </row>
    <row r="35" spans="1:6" ht="15">
      <c r="A35" s="8" t="s">
        <v>34</v>
      </c>
      <c r="B35" s="16">
        <v>14.16</v>
      </c>
      <c r="C35" s="16">
        <v>14</v>
      </c>
      <c r="D35" s="16">
        <v>14</v>
      </c>
      <c r="E35" s="16">
        <f t="shared" si="0"/>
        <v>0</v>
      </c>
      <c r="F35" s="10">
        <f t="shared" si="1"/>
        <v>0</v>
      </c>
    </row>
    <row r="36" spans="1:6" ht="30">
      <c r="A36" s="8" t="s">
        <v>35</v>
      </c>
      <c r="B36" s="16">
        <v>10</v>
      </c>
      <c r="C36" s="16">
        <v>10</v>
      </c>
      <c r="D36" s="16">
        <v>0</v>
      </c>
      <c r="E36" s="16">
        <f t="shared" si="0"/>
        <v>-10</v>
      </c>
      <c r="F36" s="10">
        <f t="shared" si="1"/>
        <v>-1</v>
      </c>
    </row>
    <row r="37" spans="1:6" ht="30">
      <c r="A37" s="8" t="s">
        <v>36</v>
      </c>
      <c r="B37" s="16">
        <v>98.223</v>
      </c>
      <c r="C37" s="16">
        <v>100</v>
      </c>
      <c r="D37" s="16">
        <v>107</v>
      </c>
      <c r="E37" s="16">
        <f t="shared" si="0"/>
        <v>7</v>
      </c>
      <c r="F37" s="10">
        <f t="shared" si="1"/>
        <v>0.07</v>
      </c>
    </row>
    <row r="38" spans="1:6" ht="15">
      <c r="A38" s="8" t="s">
        <v>37</v>
      </c>
      <c r="B38" s="16">
        <v>0.5</v>
      </c>
      <c r="C38" s="16">
        <v>0.75</v>
      </c>
      <c r="D38" s="16">
        <v>0.75</v>
      </c>
      <c r="E38" s="16">
        <f t="shared" si="0"/>
        <v>0</v>
      </c>
      <c r="F38" s="10">
        <f t="shared" si="1"/>
        <v>0</v>
      </c>
    </row>
    <row r="39" spans="1:6" ht="15">
      <c r="A39" s="8" t="s">
        <v>38</v>
      </c>
      <c r="B39" s="16">
        <v>99.4</v>
      </c>
      <c r="C39" s="16">
        <v>100</v>
      </c>
      <c r="D39" s="16">
        <v>100</v>
      </c>
      <c r="E39" s="16">
        <f t="shared" si="0"/>
        <v>0</v>
      </c>
      <c r="F39" s="10">
        <f t="shared" si="1"/>
        <v>0</v>
      </c>
    </row>
    <row r="40" spans="1:6" ht="15">
      <c r="A40" s="8" t="s">
        <v>39</v>
      </c>
      <c r="B40" s="16">
        <v>62.647</v>
      </c>
      <c r="C40" s="16">
        <v>66</v>
      </c>
      <c r="D40" s="16">
        <v>66</v>
      </c>
      <c r="E40" s="16">
        <f t="shared" si="0"/>
        <v>0</v>
      </c>
      <c r="F40" s="10">
        <f t="shared" si="1"/>
        <v>0</v>
      </c>
    </row>
    <row r="41" spans="1:6" ht="15">
      <c r="A41" s="8" t="s">
        <v>40</v>
      </c>
      <c r="B41" s="16">
        <v>63.167</v>
      </c>
      <c r="C41" s="16">
        <v>46</v>
      </c>
      <c r="D41" s="16">
        <v>46</v>
      </c>
      <c r="E41" s="16">
        <f t="shared" si="0"/>
        <v>0</v>
      </c>
      <c r="F41" s="10">
        <f t="shared" si="1"/>
        <v>0</v>
      </c>
    </row>
    <row r="42" spans="1:6" ht="15">
      <c r="A42" s="8" t="s">
        <v>41</v>
      </c>
      <c r="B42" s="16">
        <v>8.913</v>
      </c>
      <c r="C42" s="16">
        <v>10</v>
      </c>
      <c r="D42" s="16">
        <v>10</v>
      </c>
      <c r="E42" s="16">
        <f t="shared" si="0"/>
        <v>0</v>
      </c>
      <c r="F42" s="10">
        <f t="shared" si="1"/>
        <v>0</v>
      </c>
    </row>
    <row r="43" spans="1:6" ht="15">
      <c r="A43" s="8" t="s">
        <v>42</v>
      </c>
      <c r="B43" s="16">
        <v>0.91</v>
      </c>
      <c r="C43" s="16">
        <v>1</v>
      </c>
      <c r="D43" s="16">
        <v>1</v>
      </c>
      <c r="E43" s="16">
        <f t="shared" si="0"/>
        <v>0</v>
      </c>
      <c r="F43" s="10">
        <f t="shared" si="1"/>
        <v>0</v>
      </c>
    </row>
    <row r="44" spans="1:6" ht="15">
      <c r="A44" s="8" t="s">
        <v>43</v>
      </c>
      <c r="B44" s="16">
        <v>9.34</v>
      </c>
      <c r="C44" s="16">
        <v>9.19</v>
      </c>
      <c r="D44" s="16">
        <v>9.19</v>
      </c>
      <c r="E44" s="16">
        <f t="shared" si="0"/>
        <v>0</v>
      </c>
      <c r="F44" s="10">
        <f t="shared" si="1"/>
        <v>0</v>
      </c>
    </row>
    <row r="45" spans="1:8" ht="15">
      <c r="A45" s="8" t="s">
        <v>44</v>
      </c>
      <c r="B45" s="16">
        <v>2.9</v>
      </c>
      <c r="C45" s="16">
        <v>3.25</v>
      </c>
      <c r="D45" s="16">
        <v>5</v>
      </c>
      <c r="E45" s="16">
        <f t="shared" si="0"/>
        <v>1.75</v>
      </c>
      <c r="F45" s="10">
        <f t="shared" si="1"/>
        <v>0.5384615384615384</v>
      </c>
      <c r="G45" s="33"/>
      <c r="H45" s="33"/>
    </row>
    <row r="46" spans="1:8" ht="15">
      <c r="A46" s="8" t="s">
        <v>45</v>
      </c>
      <c r="B46" s="16">
        <v>0.2</v>
      </c>
      <c r="C46" s="16">
        <v>0.25</v>
      </c>
      <c r="D46" s="16">
        <v>0.25</v>
      </c>
      <c r="E46" s="16">
        <f t="shared" si="0"/>
        <v>0</v>
      </c>
      <c r="F46" s="10">
        <f t="shared" si="1"/>
        <v>0</v>
      </c>
      <c r="G46" s="33"/>
      <c r="H46" s="33"/>
    </row>
    <row r="47" spans="1:8" ht="15">
      <c r="A47" s="8" t="s">
        <v>46</v>
      </c>
      <c r="B47" s="16">
        <v>1.93</v>
      </c>
      <c r="C47" s="16">
        <v>3.47</v>
      </c>
      <c r="D47" s="16">
        <v>3.47</v>
      </c>
      <c r="E47" s="16">
        <f t="shared" si="0"/>
        <v>0</v>
      </c>
      <c r="F47" s="10">
        <f t="shared" si="1"/>
        <v>0</v>
      </c>
      <c r="G47" s="33"/>
      <c r="H47" s="33"/>
    </row>
    <row r="48" spans="1:8" ht="30.75" thickBot="1">
      <c r="A48" s="13" t="s">
        <v>47</v>
      </c>
      <c r="B48" s="17">
        <v>25.36</v>
      </c>
      <c r="C48" s="17">
        <v>26.5</v>
      </c>
      <c r="D48" s="17">
        <v>29.7</v>
      </c>
      <c r="E48" s="17">
        <f t="shared" si="0"/>
        <v>3.1999999999999993</v>
      </c>
      <c r="F48" s="36">
        <f t="shared" si="1"/>
        <v>0.12075471698113205</v>
      </c>
      <c r="G48" s="32"/>
      <c r="H48" s="33"/>
    </row>
    <row r="49" spans="1:8" ht="14.25">
      <c r="A49" s="22" t="s">
        <v>48</v>
      </c>
      <c r="B49" s="23">
        <f>SUM(B11,B13,B14,B15,B16,B17,B18,B20,B23,B25,B28,B29,B35,B36,B37,B38,B43,B44,B45,B46,B47)</f>
        <v>188.62699999999998</v>
      </c>
      <c r="C49" s="23">
        <f>SUM(C11,C13,C14,C15,C16,C17,C18,C20,C23,C25,C28,C29,C35,C36,C37,C38,C43,C44,C45,C46,C47)</f>
        <v>195.14000000000001</v>
      </c>
      <c r="D49" s="23">
        <f>SUM(D11,D13,D14,D15,D16,D17,D18,D20,D23,D25,D28,D29,D35,D36,D37,D38,D43,D44,D45,D46,D47)</f>
        <v>198.93</v>
      </c>
      <c r="E49" s="23">
        <f>D49-C49</f>
        <v>3.789999999999992</v>
      </c>
      <c r="F49" s="39">
        <f>IF(C49&lt;&gt;0,E49/C49,"")</f>
        <v>0.019421953469304046</v>
      </c>
      <c r="G49" s="33"/>
      <c r="H49" s="33"/>
    </row>
    <row r="50" spans="1:6" ht="14.25">
      <c r="A50" s="22" t="s">
        <v>49</v>
      </c>
      <c r="B50" s="23">
        <f>SUM(B8,B9,B10,B21,B24,B26,B30,B32,B34,B40,B41,B42,B48)</f>
        <v>332.40205000000003</v>
      </c>
      <c r="C50" s="23">
        <f>SUM(C8,C9,C10,C21,C24,C26,C30,C32,C34,C40,C41,C42,C48)</f>
        <v>346.20131000000003</v>
      </c>
      <c r="D50" s="23">
        <f>SUM(D8,D9,D10,D21,D24,D26,D30,D32,D34,D40,D41,D42,D48)</f>
        <v>359.79249999999996</v>
      </c>
      <c r="E50" s="23">
        <f>D50-C50</f>
        <v>13.591189999999926</v>
      </c>
      <c r="F50" s="24">
        <f>IF(C50&lt;&gt;0,E50/C50,"")</f>
        <v>0.03925805480054343</v>
      </c>
    </row>
    <row r="51" spans="1:6" ht="15" thickBot="1">
      <c r="A51" s="25" t="s">
        <v>50</v>
      </c>
      <c r="B51" s="26">
        <f>SUM(B39)</f>
        <v>99.4</v>
      </c>
      <c r="C51" s="26">
        <f>SUM(C39)</f>
        <v>100</v>
      </c>
      <c r="D51" s="26">
        <f>SUM(D39)</f>
        <v>100</v>
      </c>
      <c r="E51" s="26">
        <f>D51-C51</f>
        <v>0</v>
      </c>
      <c r="F51" s="40">
        <f>IF(C51&lt;&gt;0,E51/C51,"")</f>
        <v>0</v>
      </c>
    </row>
    <row r="52" spans="1:6" ht="15.75" thickBot="1" thickTop="1">
      <c r="A52" s="27" t="s">
        <v>51</v>
      </c>
      <c r="B52" s="28">
        <f>SUM(B49:B51)</f>
        <v>620.42905</v>
      </c>
      <c r="C52" s="28">
        <f>SUM(C49:C51)</f>
        <v>641.34131</v>
      </c>
      <c r="D52" s="28">
        <f>SUM(D49:D51)</f>
        <v>658.7225</v>
      </c>
      <c r="E52" s="28">
        <f>D52-C52</f>
        <v>17.381189999999947</v>
      </c>
      <c r="F52" s="29">
        <f>IF(C52&lt;&gt;0,E52/C52,"")</f>
        <v>0.02710131053307629</v>
      </c>
    </row>
    <row r="53" spans="1:4" ht="15">
      <c r="A53" s="30" t="s">
        <v>52</v>
      </c>
      <c r="B53" s="31"/>
      <c r="C53" s="31"/>
      <c r="D53" s="31"/>
    </row>
  </sheetData>
  <mergeCells count="7">
    <mergeCell ref="A1:F1"/>
    <mergeCell ref="A2:F2"/>
    <mergeCell ref="A4:F4"/>
    <mergeCell ref="B5:B6"/>
    <mergeCell ref="C5:C6"/>
    <mergeCell ref="D5:D6"/>
    <mergeCell ref="E5:F5"/>
  </mergeCells>
  <printOptions horizontalCentered="1"/>
  <pageMargins left="1" right="1" top="1" bottom="1" header="0.7" footer="0.7"/>
  <pageSetup firstPageNumber="14" useFirstPageNumber="1" horizontalDpi="600" verticalDpi="600" orientation="portrait" scale="68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nsfuser</cp:lastModifiedBy>
  <cp:lastPrinted>2007-01-30T20:24:05Z</cp:lastPrinted>
  <dcterms:created xsi:type="dcterms:W3CDTF">2007-01-26T18:59:15Z</dcterms:created>
  <dcterms:modified xsi:type="dcterms:W3CDTF">2007-01-30T20:34:55Z</dcterms:modified>
  <cp:category/>
  <cp:version/>
  <cp:contentType/>
  <cp:contentStatus/>
</cp:coreProperties>
</file>