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85" windowHeight="8070" activeTab="0"/>
  </bookViews>
  <sheets>
    <sheet name="Summary by Approp and Activity" sheetId="1" r:id="rId1"/>
  </sheets>
  <definedNames>
    <definedName name="_xlnm.Print_Area" localSheetId="0">'Summary by Approp and Activity'!$A$1:$I$90</definedName>
    <definedName name="_xlnm.Print_Titles" localSheetId="0">'Summary by Approp and Activity'!$1:$5</definedName>
  </definedNames>
  <calcPr fullCalcOnLoad="1"/>
</workbook>
</file>

<file path=xl/sharedStrings.xml><?xml version="1.0" encoding="utf-8"?>
<sst xmlns="http://schemas.openxmlformats.org/spreadsheetml/2006/main" count="93" uniqueCount="59">
  <si>
    <t>(DOLLARS IN MILLIONS)</t>
  </si>
  <si>
    <t>CHANGE</t>
  </si>
  <si>
    <t>FY 2006</t>
  </si>
  <si>
    <t xml:space="preserve">RESEARCH AND RELATED ACTIVITIES </t>
  </si>
  <si>
    <t xml:space="preserve">Biological Sciences </t>
  </si>
  <si>
    <t>Computer and Information Science and Engineering</t>
  </si>
  <si>
    <t>Engineering</t>
  </si>
  <si>
    <t>Geosciences</t>
  </si>
  <si>
    <r>
      <t>Mathematical and Physical Sciences</t>
    </r>
    <r>
      <rPr>
        <vertAlign val="superscript"/>
        <sz val="8"/>
        <color indexed="8"/>
        <rFont val="Times New Roman"/>
        <family val="1"/>
      </rPr>
      <t xml:space="preserve"> </t>
    </r>
  </si>
  <si>
    <r>
      <t>Social, Behavioral and Economic Sciences</t>
    </r>
    <r>
      <rPr>
        <vertAlign val="superscript"/>
        <sz val="8"/>
        <color indexed="8"/>
        <rFont val="Times New Roman"/>
        <family val="1"/>
      </rPr>
      <t xml:space="preserve"> </t>
    </r>
  </si>
  <si>
    <t>U.S. Polar Research Programs</t>
  </si>
  <si>
    <t>U.S. Antarctic Logistical Support Activities</t>
  </si>
  <si>
    <t xml:space="preserve">  Subtotal R&amp;RA</t>
  </si>
  <si>
    <t>Unobligated Balance Available Start of Year</t>
  </si>
  <si>
    <t>Unobligated Balance Available End of Year</t>
  </si>
  <si>
    <t>Recoveries of Prior Year Obligations</t>
  </si>
  <si>
    <t>Adjustments to Prior Year Accounts</t>
  </si>
  <si>
    <t xml:space="preserve">   Transferred from other funds</t>
  </si>
  <si>
    <t>Appropriation Total</t>
  </si>
  <si>
    <t>Undergraduate Education</t>
  </si>
  <si>
    <t xml:space="preserve">Graduate Education </t>
  </si>
  <si>
    <t>Human Resource Development</t>
  </si>
  <si>
    <t xml:space="preserve"> </t>
  </si>
  <si>
    <t>MAJOR RESEARCH EQUIPMENT &amp; FACILITIES CONSTRUCTION</t>
  </si>
  <si>
    <t>Transferred from other funds</t>
  </si>
  <si>
    <t>NATIONAL SCIENCE BOARD</t>
  </si>
  <si>
    <t>Unobligated Balanced Available Start of Year</t>
  </si>
  <si>
    <t>Unobligated Balanced Available End of Year</t>
  </si>
  <si>
    <t xml:space="preserve">OFFICE OF INSPECTOR GENERAL </t>
  </si>
  <si>
    <t xml:space="preserve">TOTAL, NATIONAL SCIENCE FOUNDATION </t>
  </si>
  <si>
    <t>Totals may not add due to rounding.</t>
  </si>
  <si>
    <t>Actual</t>
  </si>
  <si>
    <t>Request</t>
  </si>
  <si>
    <t>Amount</t>
  </si>
  <si>
    <t>Percent</t>
  </si>
  <si>
    <t>FY 2007</t>
  </si>
  <si>
    <t>Research on Learning in Formal and Informal Settings</t>
  </si>
  <si>
    <r>
      <t>Office of International Science and Engineering</t>
    </r>
    <r>
      <rPr>
        <vertAlign val="superscript"/>
        <sz val="8"/>
        <color indexed="8"/>
        <rFont val="Times New Roman"/>
        <family val="1"/>
      </rPr>
      <t>1</t>
    </r>
  </si>
  <si>
    <t>Office of Cyberinfrastructure</t>
  </si>
  <si>
    <t xml:space="preserve">SUMMARY OF FY 2008 BUDGET BY APPROPRIATION AND ACTIVITY </t>
  </si>
  <si>
    <t>FY 2008</t>
  </si>
  <si>
    <t>OVER FY 2007</t>
  </si>
  <si>
    <r>
      <t>1</t>
    </r>
    <r>
      <rPr>
        <sz val="8"/>
        <rFont val="Times New Roman"/>
        <family val="1"/>
      </rPr>
      <t xml:space="preserve"> OISE FY 2006 Actual includes $7.73 million provided to NSF by the U.S. Department of State for an award to the U.S. Civilian Research and Development Foundation.</t>
    </r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</si>
  <si>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</si>
  <si>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</si>
  <si>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</t>
    </r>
    <r>
      <rPr>
        <sz val="8"/>
        <rFont val="Times New Roman"/>
        <family val="1"/>
      </rPr>
      <t xml:space="preserve"> The FY 2006 Actual includes a transfer of $250,000 from the Department of State for processing an award to the U.S. Civilian Research and Development Foundation.  </t>
    </r>
  </si>
  <si>
    <t xml:space="preserve">Reductions Pursuant to P.L. 109-108, P.L. 109-148 </t>
  </si>
  <si>
    <r>
      <t>AGENCY OPERATIONS AND AWARD MANAGEMENT</t>
    </r>
    <r>
      <rPr>
        <b/>
        <i/>
        <vertAlign val="superscript"/>
        <sz val="8"/>
        <color indexed="8"/>
        <rFont val="Times New Roman"/>
        <family val="1"/>
      </rPr>
      <t>1</t>
    </r>
  </si>
  <si>
    <r>
      <t>Integrative Activities</t>
    </r>
    <r>
      <rPr>
        <vertAlign val="superscript"/>
        <sz val="8"/>
        <color indexed="8"/>
        <rFont val="Times New Roman"/>
        <family val="1"/>
      </rPr>
      <t>2</t>
    </r>
  </si>
  <si>
    <t xml:space="preserve">  Subtotal R&amp;RA Activities</t>
  </si>
  <si>
    <t xml:space="preserve">  Subtotal EHR Activity</t>
  </si>
  <si>
    <t>Unobligated Balance Expired</t>
  </si>
  <si>
    <t>U.S. Arctic Research Commission</t>
  </si>
  <si>
    <r>
      <t>EPSCoR adjustment</t>
    </r>
    <r>
      <rPr>
        <vertAlign val="superscript"/>
        <sz val="8"/>
        <color indexed="8"/>
        <rFont val="Times New Roman"/>
        <family val="1"/>
      </rPr>
      <t>3</t>
    </r>
  </si>
  <si>
    <r>
      <t>EDUCATION AND HUMAN RESOURCES</t>
    </r>
    <r>
      <rPr>
        <b/>
        <i/>
        <vertAlign val="superscript"/>
        <sz val="8"/>
        <color indexed="8"/>
        <rFont val="Times New Roman"/>
        <family val="1"/>
      </rPr>
      <t>4</t>
    </r>
  </si>
  <si>
    <r>
      <t>4</t>
    </r>
    <r>
      <rPr>
        <sz val="8"/>
        <color indexed="8"/>
        <rFont val="Times New Roman"/>
        <family val="1"/>
      </rPr>
      <t xml:space="preserve"> Excludes $99.40 million in obligations in FY 2006 and an estimated $100.0 million in FY 2007 and FY 2008 receipts from H-1B Nonimmigrant Petitioner Fees.</t>
    </r>
  </si>
  <si>
    <t>Subtotal, AOAM</t>
  </si>
  <si>
    <r>
      <t xml:space="preserve">2 </t>
    </r>
    <r>
      <rPr>
        <sz val="8"/>
        <color indexed="8"/>
        <rFont val="Times New Roman"/>
        <family val="1"/>
      </rPr>
      <t>EPSCoR is included in Integrative Activities for all years shown for comparability.</t>
    </r>
  </si>
  <si>
    <r>
      <t xml:space="preserve">3 </t>
    </r>
    <r>
      <rPr>
        <sz val="8"/>
        <color indexed="8"/>
        <rFont val="Times New Roman"/>
        <family val="1"/>
      </rPr>
      <t>In FY 2006 and FY 2007, $98.22 million and $100.0 million, respectively, are being reported for EPSCoR in Integrative Activities within R&amp;RA appropriation.  The FY 2006 Actual and FY 2007 Request are therefore adjusted to reflect the structure at that time.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</si>
</sst>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(0.0%\)"/>
    <numFmt numFmtId="165" formatCode="0.0%"/>
    <numFmt numFmtId="166" formatCode="&quot;$&quot;#,##0.00"/>
    <numFmt numFmtId="167" formatCode="General_)"/>
    <numFmt numFmtId="168" formatCode="&quot;$&quot;#,##0"/>
    <numFmt numFmtId="169" formatCode="_(* #,##0.0_);_(* \(#,##0.0\);_(* &quot;-&quot;??_);_(@_)"/>
    <numFmt numFmtId="170" formatCode="_(* #,##0_);_(* \(#,##0\);_(* &quot;-&quot;??_);_(@_)"/>
    <numFmt numFmtId="171" formatCode="#,##0.00;\-#,##0.00;&quot;-&quot;??"/>
    <numFmt numFmtId="172" formatCode="&quot;$&quot;#,##0.00;\-&quot;$&quot;#,##0.00;&quot;-&quot;??"/>
    <numFmt numFmtId="173" formatCode="0.0%;\-0.0%;&quot;-&quot;??"/>
    <numFmt numFmtId="174" formatCode="#,##0.00000000000000"/>
  </numFmts>
  <fonts count="33">
    <font>
      <sz val="10"/>
      <name val="Arial"/>
      <family val="0"/>
    </font>
    <font>
      <b/>
      <sz val="12"/>
      <color indexed="8"/>
      <name val="Times New Roman"/>
      <family val="1"/>
    </font>
    <font>
      <sz val="10"/>
      <name val="MS Sans Serif"/>
      <family val="0"/>
    </font>
    <font>
      <sz val="6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Courier"/>
      <family val="0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name val="Times New Roman"/>
      <family val="1"/>
    </font>
    <font>
      <b/>
      <i/>
      <vertAlign val="superscript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2" borderId="1" applyNumberFormat="0" applyAlignment="0" applyProtection="0"/>
    <xf numFmtId="0" fontId="2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167" fontId="11" fillId="0" borderId="0">
      <alignment/>
      <protection/>
    </xf>
    <xf numFmtId="0" fontId="2" fillId="0" borderId="0">
      <alignment/>
      <protection/>
    </xf>
    <xf numFmtId="167" fontId="11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8" applyFont="1" applyBorder="1">
      <alignment/>
      <protection/>
    </xf>
    <xf numFmtId="5" fontId="4" fillId="0" borderId="0" xfId="58" applyNumberFormat="1" applyFont="1" applyBorder="1" applyAlignment="1">
      <alignment horizontal="right"/>
      <protection/>
    </xf>
    <xf numFmtId="5" fontId="4" fillId="0" borderId="0" xfId="58" applyNumberFormat="1" applyFont="1" applyBorder="1" applyAlignment="1">
      <alignment horizontal="centerContinuous"/>
      <protection/>
    </xf>
    <xf numFmtId="164" fontId="4" fillId="0" borderId="0" xfId="58" applyNumberFormat="1" applyFont="1" applyBorder="1" applyAlignment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8" fillId="0" borderId="0" xfId="58" applyFont="1" applyBorder="1">
      <alignment/>
      <protection/>
    </xf>
    <xf numFmtId="5" fontId="9" fillId="0" borderId="0" xfId="58" applyNumberFormat="1" applyFont="1" applyBorder="1">
      <alignment/>
      <protection/>
    </xf>
    <xf numFmtId="164" fontId="9" fillId="0" borderId="0" xfId="58" applyNumberFormat="1" applyFont="1" applyBorder="1">
      <alignment/>
      <protection/>
    </xf>
    <xf numFmtId="0" fontId="9" fillId="0" borderId="0" xfId="58" applyFont="1" applyBorder="1">
      <alignment/>
      <protection/>
    </xf>
    <xf numFmtId="165" fontId="9" fillId="0" borderId="0" xfId="58" applyNumberFormat="1" applyFont="1" applyBorder="1">
      <alignment/>
      <protection/>
    </xf>
    <xf numFmtId="3" fontId="9" fillId="0" borderId="0" xfId="58" applyNumberFormat="1" applyFont="1" applyBorder="1">
      <alignment/>
      <protection/>
    </xf>
    <xf numFmtId="168" fontId="9" fillId="0" borderId="0" xfId="58" applyNumberFormat="1" applyFont="1" applyBorder="1">
      <alignment/>
      <protection/>
    </xf>
    <xf numFmtId="37" fontId="9" fillId="0" borderId="0" xfId="58" applyNumberFormat="1" applyFont="1" applyBorder="1">
      <alignment/>
      <protection/>
    </xf>
    <xf numFmtId="0" fontId="8" fillId="0" borderId="0" xfId="58" applyFont="1" applyBorder="1" applyAlignment="1">
      <alignment wrapText="1"/>
      <protection/>
    </xf>
    <xf numFmtId="0" fontId="9" fillId="0" borderId="0" xfId="58" applyFont="1" applyBorder="1" applyAlignment="1">
      <alignment wrapText="1"/>
      <protection/>
    </xf>
    <xf numFmtId="164" fontId="13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43" fontId="9" fillId="0" borderId="0" xfId="42" applyFont="1" applyBorder="1" applyAlignment="1">
      <alignment/>
    </xf>
    <xf numFmtId="0" fontId="6" fillId="0" borderId="0" xfId="0" applyFont="1" applyAlignment="1">
      <alignment horizontal="centerContinuous"/>
    </xf>
    <xf numFmtId="17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3" fontId="5" fillId="0" borderId="0" xfId="61" applyNumberFormat="1" applyFont="1" applyBorder="1" applyAlignment="1">
      <alignment horizontal="right"/>
    </xf>
    <xf numFmtId="172" fontId="9" fillId="0" borderId="0" xfId="58" applyNumberFormat="1" applyFont="1" applyBorder="1">
      <alignment/>
      <protection/>
    </xf>
    <xf numFmtId="171" fontId="10" fillId="0" borderId="0" xfId="55" applyNumberFormat="1" applyFont="1" applyProtection="1">
      <alignment/>
      <protection/>
    </xf>
    <xf numFmtId="171" fontId="9" fillId="0" borderId="0" xfId="58" applyNumberFormat="1" applyFont="1" applyBorder="1">
      <alignment/>
      <protection/>
    </xf>
    <xf numFmtId="171" fontId="10" fillId="0" borderId="0" xfId="58" applyNumberFormat="1" applyFont="1" applyBorder="1">
      <alignment/>
      <protection/>
    </xf>
    <xf numFmtId="171" fontId="10" fillId="0" borderId="0" xfId="57" applyNumberFormat="1" applyFont="1" applyProtection="1">
      <alignment/>
      <protection/>
    </xf>
    <xf numFmtId="171" fontId="9" fillId="0" borderId="0" xfId="58" applyNumberFormat="1" applyFont="1" applyBorder="1" applyAlignment="1">
      <alignment horizontal="right"/>
      <protection/>
    </xf>
    <xf numFmtId="171" fontId="9" fillId="0" borderId="0" xfId="42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10" fillId="0" borderId="0" xfId="58" applyFont="1" applyBorder="1" applyAlignment="1">
      <alignment wrapText="1"/>
      <protection/>
    </xf>
    <xf numFmtId="164" fontId="9" fillId="0" borderId="0" xfId="58" applyNumberFormat="1" applyFont="1" applyBorder="1">
      <alignment/>
      <protection/>
    </xf>
    <xf numFmtId="172" fontId="9" fillId="0" borderId="10" xfId="58" applyNumberFormat="1" applyFont="1" applyBorder="1">
      <alignment/>
      <protection/>
    </xf>
    <xf numFmtId="165" fontId="9" fillId="0" borderId="10" xfId="58" applyNumberFormat="1" applyFont="1" applyBorder="1">
      <alignment/>
      <protection/>
    </xf>
    <xf numFmtId="0" fontId="4" fillId="0" borderId="11" xfId="58" applyFont="1" applyBorder="1">
      <alignment/>
      <protection/>
    </xf>
    <xf numFmtId="172" fontId="9" fillId="0" borderId="11" xfId="58" applyNumberFormat="1" applyFont="1" applyBorder="1">
      <alignment/>
      <protection/>
    </xf>
    <xf numFmtId="0" fontId="5" fillId="0" borderId="11" xfId="58" applyFont="1" applyBorder="1">
      <alignment/>
      <protection/>
    </xf>
    <xf numFmtId="165" fontId="9" fillId="0" borderId="11" xfId="58" applyNumberFormat="1" applyFont="1" applyBorder="1">
      <alignment/>
      <protection/>
    </xf>
    <xf numFmtId="5" fontId="9" fillId="0" borderId="11" xfId="58" applyNumberFormat="1" applyFont="1" applyBorder="1">
      <alignment/>
      <protection/>
    </xf>
    <xf numFmtId="0" fontId="10" fillId="0" borderId="12" xfId="58" applyFont="1" applyBorder="1" applyAlignment="1">
      <alignment wrapText="1"/>
      <protection/>
    </xf>
    <xf numFmtId="171" fontId="9" fillId="0" borderId="12" xfId="58" applyNumberFormat="1" applyFont="1" applyBorder="1">
      <alignment/>
      <protection/>
    </xf>
    <xf numFmtId="0" fontId="4" fillId="0" borderId="10" xfId="58" applyFont="1" applyBorder="1">
      <alignment/>
      <protection/>
    </xf>
    <xf numFmtId="166" fontId="9" fillId="0" borderId="10" xfId="58" applyNumberFormat="1" applyFont="1" applyBorder="1">
      <alignment/>
      <protection/>
    </xf>
    <xf numFmtId="5" fontId="9" fillId="0" borderId="10" xfId="58" applyNumberFormat="1" applyFont="1" applyBorder="1">
      <alignment/>
      <protection/>
    </xf>
    <xf numFmtId="0" fontId="0" fillId="0" borderId="0" xfId="0" applyFont="1" applyBorder="1" applyAlignment="1">
      <alignment/>
    </xf>
    <xf numFmtId="0" fontId="4" fillId="0" borderId="13" xfId="58" applyFont="1" applyBorder="1">
      <alignment/>
      <protection/>
    </xf>
    <xf numFmtId="5" fontId="4" fillId="0" borderId="13" xfId="58" applyNumberFormat="1" applyFont="1" applyBorder="1" applyAlignment="1">
      <alignment horizontal="right"/>
      <protection/>
    </xf>
    <xf numFmtId="5" fontId="4" fillId="0" borderId="13" xfId="58" applyNumberFormat="1" applyFont="1" applyBorder="1" applyAlignment="1">
      <alignment horizontal="center"/>
      <protection/>
    </xf>
    <xf numFmtId="164" fontId="4" fillId="0" borderId="13" xfId="58" applyNumberFormat="1" applyFont="1" applyBorder="1" applyAlignment="1">
      <alignment horizontal="right"/>
      <protection/>
    </xf>
    <xf numFmtId="173" fontId="10" fillId="0" borderId="0" xfId="61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8" fillId="0" borderId="14" xfId="58" applyFont="1" applyBorder="1">
      <alignment/>
      <protection/>
    </xf>
    <xf numFmtId="172" fontId="9" fillId="0" borderId="14" xfId="58" applyNumberFormat="1" applyFont="1" applyBorder="1">
      <alignment/>
      <protection/>
    </xf>
    <xf numFmtId="168" fontId="9" fillId="0" borderId="14" xfId="58" applyNumberFormat="1" applyFont="1" applyBorder="1">
      <alignment/>
      <protection/>
    </xf>
    <xf numFmtId="165" fontId="9" fillId="0" borderId="14" xfId="58" applyNumberFormat="1" applyFont="1" applyBorder="1">
      <alignment/>
      <protection/>
    </xf>
    <xf numFmtId="0" fontId="14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14" fillId="0" borderId="0" xfId="56" applyFont="1" applyAlignment="1">
      <alignment horizontal="justify"/>
      <protection/>
    </xf>
    <xf numFmtId="0" fontId="12" fillId="0" borderId="0" xfId="58" applyFont="1" applyBorder="1" applyAlignment="1">
      <alignment vertical="top" wrapText="1"/>
      <protection/>
    </xf>
    <xf numFmtId="0" fontId="1" fillId="0" borderId="0" xfId="58" applyFont="1" applyBorder="1" applyAlignment="1">
      <alignment horizontal="center"/>
      <protection/>
    </xf>
    <xf numFmtId="5" fontId="3" fillId="0" borderId="15" xfId="58" applyNumberFormat="1" applyFont="1" applyBorder="1" applyAlignment="1">
      <alignment horizontal="center"/>
      <protection/>
    </xf>
    <xf numFmtId="0" fontId="12" fillId="0" borderId="0" xfId="58" applyFont="1" applyBorder="1" applyAlignment="1">
      <alignment horizontal="left" vertical="top" wrapText="1"/>
      <protection/>
    </xf>
    <xf numFmtId="0" fontId="9" fillId="0" borderId="0" xfId="58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SENEW2" xfId="55"/>
    <cellStyle name="Normal_RRANEW" xfId="56"/>
    <cellStyle name="Normal_SBENEW2" xfId="57"/>
    <cellStyle name="Normal_SUMTBLE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zoomScalePageLayoutView="0" workbookViewId="0" topLeftCell="A38">
      <selection activeCell="A46" sqref="A46:I46"/>
    </sheetView>
  </sheetViews>
  <sheetFormatPr defaultColWidth="9.140625" defaultRowHeight="15.75" customHeight="1"/>
  <cols>
    <col min="1" max="1" width="37.57421875" style="1" customWidth="1"/>
    <col min="2" max="2" width="12.140625" style="1" customWidth="1"/>
    <col min="3" max="3" width="1.7109375" style="1" customWidth="1"/>
    <col min="4" max="4" width="10.140625" style="1" customWidth="1"/>
    <col min="5" max="5" width="1.57421875" style="1" customWidth="1"/>
    <col min="6" max="6" width="8.421875" style="1" customWidth="1"/>
    <col min="7" max="7" width="12.28125" style="1" customWidth="1"/>
    <col min="8" max="8" width="0.71875" style="1" customWidth="1"/>
    <col min="9" max="9" width="14.28125" style="1" customWidth="1"/>
    <col min="10" max="10" width="11.421875" style="1" customWidth="1"/>
    <col min="11" max="11" width="9.140625" style="1" hidden="1" customWidth="1"/>
    <col min="12" max="12" width="9.140625" style="1" customWidth="1"/>
    <col min="13" max="13" width="17.421875" style="1" bestFit="1" customWidth="1"/>
    <col min="14" max="16384" width="9.140625" style="1" customWidth="1"/>
  </cols>
  <sheetData>
    <row r="1" spans="1:9" ht="15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</row>
    <row r="2" spans="1:9" ht="11.25" customHeight="1" thickBot="1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9" s="6" customFormat="1" ht="14.25" customHeight="1" thickTop="1">
      <c r="A3" s="2"/>
      <c r="B3" s="3"/>
      <c r="C3" s="3"/>
      <c r="D3" s="3"/>
      <c r="E3" s="3"/>
      <c r="F3" s="3"/>
      <c r="G3" s="4" t="s">
        <v>1</v>
      </c>
      <c r="H3" s="4"/>
      <c r="I3" s="5"/>
    </row>
    <row r="4" spans="1:9" s="6" customFormat="1" ht="15.75" customHeight="1">
      <c r="A4" s="2"/>
      <c r="B4" s="7" t="s">
        <v>2</v>
      </c>
      <c r="C4" s="8"/>
      <c r="D4" s="9" t="s">
        <v>35</v>
      </c>
      <c r="E4" s="8"/>
      <c r="F4" s="10" t="s">
        <v>40</v>
      </c>
      <c r="G4" s="26" t="s">
        <v>41</v>
      </c>
      <c r="H4" s="11"/>
      <c r="I4" s="12"/>
    </row>
    <row r="5" spans="1:14" s="6" customFormat="1" ht="15.75" customHeight="1">
      <c r="A5" s="53"/>
      <c r="B5" s="54" t="s">
        <v>31</v>
      </c>
      <c r="C5" s="54"/>
      <c r="D5" s="54" t="s">
        <v>32</v>
      </c>
      <c r="E5" s="54"/>
      <c r="F5" s="54" t="s">
        <v>32</v>
      </c>
      <c r="G5" s="54" t="s">
        <v>33</v>
      </c>
      <c r="H5" s="55"/>
      <c r="I5" s="56" t="s">
        <v>34</v>
      </c>
      <c r="N5" s="27"/>
    </row>
    <row r="6" spans="1:14" ht="12.75">
      <c r="A6" s="13" t="s">
        <v>3</v>
      </c>
      <c r="B6" s="14"/>
      <c r="C6" s="14"/>
      <c r="D6" s="14"/>
      <c r="E6" s="14"/>
      <c r="F6" s="14"/>
      <c r="G6" s="14"/>
      <c r="H6" s="14"/>
      <c r="I6" s="15"/>
      <c r="N6" s="28"/>
    </row>
    <row r="7" spans="1:13" ht="15.75" customHeight="1">
      <c r="A7" s="16" t="s">
        <v>4</v>
      </c>
      <c r="B7" s="30">
        <v>580.9</v>
      </c>
      <c r="C7" s="30"/>
      <c r="D7" s="30">
        <v>607.85</v>
      </c>
      <c r="E7" s="30"/>
      <c r="F7" s="30">
        <v>633</v>
      </c>
      <c r="G7" s="30">
        <f>F7-D7</f>
        <v>25.149999999999977</v>
      </c>
      <c r="H7" s="14"/>
      <c r="I7" s="57">
        <f>IF(D7=0,"N/A  ",G7/D7)</f>
        <v>0.04137533931068516</v>
      </c>
      <c r="M7" s="29"/>
    </row>
    <row r="8" spans="1:9" ht="15.75" customHeight="1">
      <c r="A8" s="16" t="s">
        <v>5</v>
      </c>
      <c r="B8" s="31">
        <v>496.35</v>
      </c>
      <c r="C8" s="32"/>
      <c r="D8" s="32">
        <v>526.69</v>
      </c>
      <c r="E8" s="32"/>
      <c r="F8" s="32">
        <v>574</v>
      </c>
      <c r="G8" s="32">
        <f aca="true" t="shared" si="0" ref="G8:G17">F8-D8</f>
        <v>47.309999999999945</v>
      </c>
      <c r="H8" s="14"/>
      <c r="I8" s="17">
        <f aca="true" t="shared" si="1" ref="I8:I18">IF(D8=0,"N/A  ",G8/D8)</f>
        <v>0.08982513432949162</v>
      </c>
    </row>
    <row r="9" spans="1:9" ht="15.75" customHeight="1">
      <c r="A9" s="16" t="s">
        <v>6</v>
      </c>
      <c r="B9" s="32">
        <v>585.46</v>
      </c>
      <c r="C9" s="32"/>
      <c r="D9" s="32">
        <v>628.55</v>
      </c>
      <c r="E9" s="32"/>
      <c r="F9" s="32">
        <v>683.3</v>
      </c>
      <c r="G9" s="32">
        <f t="shared" si="0"/>
        <v>54.75</v>
      </c>
      <c r="H9" s="14"/>
      <c r="I9" s="17">
        <f t="shared" si="1"/>
        <v>0.08710524222416674</v>
      </c>
    </row>
    <row r="10" spans="1:9" ht="15.75" customHeight="1">
      <c r="A10" s="16" t="s">
        <v>7</v>
      </c>
      <c r="B10" s="33">
        <v>703.95</v>
      </c>
      <c r="C10" s="32"/>
      <c r="D10" s="32">
        <v>744.85</v>
      </c>
      <c r="E10" s="32"/>
      <c r="F10" s="32">
        <v>792</v>
      </c>
      <c r="G10" s="32">
        <f t="shared" si="0"/>
        <v>47.14999999999998</v>
      </c>
      <c r="H10" s="14"/>
      <c r="I10" s="17">
        <f t="shared" si="1"/>
        <v>0.06330133583943072</v>
      </c>
    </row>
    <row r="11" spans="1:9" ht="15.75" customHeight="1">
      <c r="A11" s="16" t="s">
        <v>8</v>
      </c>
      <c r="B11" s="32">
        <v>1086.61</v>
      </c>
      <c r="C11" s="32"/>
      <c r="D11" s="32">
        <v>1150.3</v>
      </c>
      <c r="E11" s="32"/>
      <c r="F11" s="32">
        <v>1253</v>
      </c>
      <c r="G11" s="32">
        <f t="shared" si="0"/>
        <v>102.70000000000005</v>
      </c>
      <c r="H11" s="14"/>
      <c r="I11" s="17">
        <f t="shared" si="1"/>
        <v>0.08928105711553512</v>
      </c>
    </row>
    <row r="12" spans="1:9" ht="15" customHeight="1">
      <c r="A12" s="16" t="s">
        <v>9</v>
      </c>
      <c r="B12" s="32">
        <v>201.23</v>
      </c>
      <c r="C12" s="32"/>
      <c r="D12" s="32">
        <v>213.76</v>
      </c>
      <c r="E12" s="32"/>
      <c r="F12" s="32">
        <v>222</v>
      </c>
      <c r="G12" s="32">
        <f t="shared" si="0"/>
        <v>8.240000000000009</v>
      </c>
      <c r="H12" s="14"/>
      <c r="I12" s="17">
        <f t="shared" si="1"/>
        <v>0.038547904191616814</v>
      </c>
    </row>
    <row r="13" spans="1:9" ht="15.75" customHeight="1">
      <c r="A13" s="16" t="s">
        <v>37</v>
      </c>
      <c r="B13" s="32">
        <v>42.61</v>
      </c>
      <c r="C13" s="32"/>
      <c r="D13" s="34">
        <v>40.61</v>
      </c>
      <c r="E13" s="32"/>
      <c r="F13" s="34">
        <v>45</v>
      </c>
      <c r="G13" s="32">
        <f t="shared" si="0"/>
        <v>4.390000000000001</v>
      </c>
      <c r="H13" s="18"/>
      <c r="I13" s="17">
        <f t="shared" si="1"/>
        <v>0.10810145284412707</v>
      </c>
    </row>
    <row r="14" spans="1:9" ht="15.75" customHeight="1">
      <c r="A14" s="16" t="s">
        <v>38</v>
      </c>
      <c r="B14" s="32">
        <v>127.14</v>
      </c>
      <c r="C14" s="32"/>
      <c r="D14" s="34">
        <v>182.42</v>
      </c>
      <c r="E14" s="32"/>
      <c r="F14" s="34">
        <v>200</v>
      </c>
      <c r="G14" s="32">
        <f t="shared" si="0"/>
        <v>17.580000000000013</v>
      </c>
      <c r="H14" s="18"/>
      <c r="I14" s="17">
        <f t="shared" si="1"/>
        <v>0.0963710119504441</v>
      </c>
    </row>
    <row r="15" spans="1:9" ht="15.75" customHeight="1">
      <c r="A15" s="16" t="s">
        <v>10</v>
      </c>
      <c r="B15" s="33">
        <v>323.88</v>
      </c>
      <c r="C15" s="33"/>
      <c r="D15" s="33">
        <v>370.58</v>
      </c>
      <c r="E15" s="33"/>
      <c r="F15" s="33">
        <v>397.38</v>
      </c>
      <c r="G15" s="32">
        <f t="shared" si="0"/>
        <v>26.80000000000001</v>
      </c>
      <c r="H15" s="14"/>
      <c r="I15" s="17">
        <f t="shared" si="1"/>
        <v>0.07231906740784719</v>
      </c>
    </row>
    <row r="16" spans="1:9" ht="15.75" customHeight="1">
      <c r="A16" s="16" t="s">
        <v>11</v>
      </c>
      <c r="B16" s="33">
        <v>66.66</v>
      </c>
      <c r="C16" s="33"/>
      <c r="D16" s="33">
        <v>67.52</v>
      </c>
      <c r="E16" s="33"/>
      <c r="F16" s="33">
        <v>67.52</v>
      </c>
      <c r="G16" s="32">
        <f t="shared" si="0"/>
        <v>0</v>
      </c>
      <c r="H16" s="14"/>
      <c r="I16" s="17">
        <f t="shared" si="1"/>
        <v>0</v>
      </c>
    </row>
    <row r="17" spans="1:9" ht="15.75" customHeight="1">
      <c r="A17" s="16" t="s">
        <v>48</v>
      </c>
      <c r="B17" s="32">
        <f>135.08+98.22</f>
        <v>233.3</v>
      </c>
      <c r="C17" s="32"/>
      <c r="D17" s="32">
        <v>231.37</v>
      </c>
      <c r="E17" s="32"/>
      <c r="F17" s="32">
        <v>263</v>
      </c>
      <c r="G17" s="32">
        <f t="shared" si="0"/>
        <v>31.629999999999995</v>
      </c>
      <c r="H17" s="14"/>
      <c r="I17" s="17">
        <f t="shared" si="1"/>
        <v>0.13670743830228635</v>
      </c>
    </row>
    <row r="18" spans="1:9" ht="15.75" customHeight="1">
      <c r="A18" s="16" t="s">
        <v>52</v>
      </c>
      <c r="B18" s="32">
        <v>1.17</v>
      </c>
      <c r="C18" s="32"/>
      <c r="D18" s="32">
        <v>1.45</v>
      </c>
      <c r="E18" s="32"/>
      <c r="F18" s="32">
        <v>1.49</v>
      </c>
      <c r="G18" s="32">
        <f>F18-D18</f>
        <v>0.040000000000000036</v>
      </c>
      <c r="H18" s="14"/>
      <c r="I18" s="15">
        <f t="shared" si="1"/>
        <v>0.027586206896551748</v>
      </c>
    </row>
    <row r="19" spans="1:9" ht="15.75" customHeight="1">
      <c r="A19" s="42" t="s">
        <v>49</v>
      </c>
      <c r="B19" s="43">
        <f>SUM(B7:B18)-0.01</f>
        <v>4449.249999999999</v>
      </c>
      <c r="C19" s="43"/>
      <c r="D19" s="43">
        <f>SUM(D7:D18)</f>
        <v>4765.950000000001</v>
      </c>
      <c r="E19" s="43"/>
      <c r="F19" s="43">
        <f>SUM(F7:F18)</f>
        <v>5131.6900000000005</v>
      </c>
      <c r="G19" s="43">
        <f>SUM(G6:G18)</f>
        <v>365.74</v>
      </c>
      <c r="H19" s="44"/>
      <c r="I19" s="45">
        <f>IF(D19=0,"N/A  ",G19/D19)</f>
        <v>0.07674020919229115</v>
      </c>
    </row>
    <row r="20" spans="1:9" ht="21" customHeight="1">
      <c r="A20" s="16" t="s">
        <v>13</v>
      </c>
      <c r="B20" s="32">
        <v>-7.06</v>
      </c>
      <c r="C20" s="32"/>
      <c r="D20" s="32"/>
      <c r="E20" s="19"/>
      <c r="F20" s="19"/>
      <c r="G20" s="19"/>
      <c r="H20" s="14"/>
      <c r="I20" s="15"/>
    </row>
    <row r="21" spans="1:9" ht="15.75" customHeight="1">
      <c r="A21" s="16" t="s">
        <v>14</v>
      </c>
      <c r="B21" s="32">
        <v>3.94</v>
      </c>
      <c r="C21" s="32"/>
      <c r="D21" s="32"/>
      <c r="E21" s="19"/>
      <c r="F21" s="19"/>
      <c r="G21" s="19"/>
      <c r="H21" s="14"/>
      <c r="I21" s="15"/>
    </row>
    <row r="22" spans="1:9" ht="15.75" customHeight="1">
      <c r="A22" s="16" t="s">
        <v>15</v>
      </c>
      <c r="B22" s="32">
        <v>-8.67</v>
      </c>
      <c r="C22" s="32"/>
      <c r="D22" s="32"/>
      <c r="E22" s="19"/>
      <c r="F22" s="19"/>
      <c r="G22" s="19"/>
      <c r="H22" s="14"/>
      <c r="I22" s="15"/>
    </row>
    <row r="23" spans="1:9" ht="15.75" customHeight="1">
      <c r="A23" s="16" t="s">
        <v>53</v>
      </c>
      <c r="B23" s="32">
        <v>-98.22</v>
      </c>
      <c r="C23" s="32"/>
      <c r="D23" s="32">
        <v>-100</v>
      </c>
      <c r="E23" s="19"/>
      <c r="F23" s="19"/>
      <c r="G23" s="19"/>
      <c r="H23" s="14"/>
      <c r="I23" s="15"/>
    </row>
    <row r="24" spans="1:9" ht="15.75" customHeight="1">
      <c r="A24" s="16" t="s">
        <v>16</v>
      </c>
      <c r="B24" s="32">
        <v>-0.04</v>
      </c>
      <c r="C24" s="32"/>
      <c r="D24" s="32"/>
      <c r="E24" s="19"/>
      <c r="F24" s="19"/>
      <c r="G24" s="19"/>
      <c r="H24" s="14"/>
      <c r="I24" s="15"/>
    </row>
    <row r="25" spans="1:9" ht="16.5" customHeight="1">
      <c r="A25" s="16" t="s">
        <v>51</v>
      </c>
      <c r="B25" s="32">
        <v>0</v>
      </c>
      <c r="C25" s="32"/>
      <c r="D25" s="32"/>
      <c r="E25" s="19"/>
      <c r="F25" s="19"/>
      <c r="G25" s="19"/>
      <c r="H25" s="14"/>
      <c r="I25" s="15"/>
    </row>
    <row r="26" spans="1:9" ht="15.75" customHeight="1">
      <c r="A26" s="38" t="s">
        <v>46</v>
      </c>
      <c r="B26" s="32">
        <v>56.04</v>
      </c>
      <c r="C26" s="32"/>
      <c r="D26" s="32"/>
      <c r="E26" s="20"/>
      <c r="F26" s="20"/>
      <c r="G26" s="20"/>
      <c r="H26" s="14"/>
      <c r="I26" s="15"/>
    </row>
    <row r="27" spans="1:9" ht="15.75" customHeight="1">
      <c r="A27" s="42" t="s">
        <v>12</v>
      </c>
      <c r="B27" s="43">
        <f>SUM(B19:B26)+0.01</f>
        <v>4395.249999999998</v>
      </c>
      <c r="C27" s="43"/>
      <c r="D27" s="43">
        <f>SUM(D19:D26)</f>
        <v>4665.950000000001</v>
      </c>
      <c r="E27" s="43"/>
      <c r="F27" s="43">
        <f>SUM(F19:F26)</f>
        <v>5131.6900000000005</v>
      </c>
      <c r="G27" s="43">
        <f>+F27-D27</f>
        <v>465.7399999999998</v>
      </c>
      <c r="H27" s="46"/>
      <c r="I27" s="45">
        <f>IF(D27=0,"N/A  ",G27/D27)</f>
        <v>0.09981675757348443</v>
      </c>
    </row>
    <row r="28" spans="1:9" ht="22.5" customHeight="1">
      <c r="A28" s="16" t="s">
        <v>17</v>
      </c>
      <c r="B28" s="32">
        <v>-7.73</v>
      </c>
      <c r="C28" s="20"/>
      <c r="D28" s="20"/>
      <c r="E28" s="20"/>
      <c r="F28" s="20"/>
      <c r="G28" s="20"/>
      <c r="H28" s="14"/>
      <c r="I28" s="39"/>
    </row>
    <row r="29" spans="1:9" ht="13.5" thickBot="1">
      <c r="A29" s="49" t="s">
        <v>18</v>
      </c>
      <c r="B29" s="50">
        <f>SUM(B27:B28)</f>
        <v>4387.519999999999</v>
      </c>
      <c r="C29" s="50"/>
      <c r="D29" s="50">
        <f>SUM(D27:D28)</f>
        <v>4665.950000000001</v>
      </c>
      <c r="E29" s="50"/>
      <c r="F29" s="50">
        <f>SUM(F27:F28)</f>
        <v>5131.6900000000005</v>
      </c>
      <c r="G29" s="50">
        <f>+F29-D29</f>
        <v>465.7399999999998</v>
      </c>
      <c r="H29" s="51"/>
      <c r="I29" s="41">
        <f>IF(D29=0,"N/A  ",G29/D29)</f>
        <v>0.09981675757348443</v>
      </c>
    </row>
    <row r="30" spans="1:9" ht="13.5" thickTop="1">
      <c r="A30" s="2"/>
      <c r="B30" s="25"/>
      <c r="C30" s="19"/>
      <c r="D30" s="19"/>
      <c r="E30" s="19"/>
      <c r="F30" s="19"/>
      <c r="G30" s="19"/>
      <c r="H30" s="14"/>
      <c r="I30" s="17"/>
    </row>
    <row r="31" spans="1:9" ht="15.75" customHeight="1">
      <c r="A31" s="13" t="s">
        <v>54</v>
      </c>
      <c r="B31" s="25"/>
      <c r="C31" s="14"/>
      <c r="D31" s="14"/>
      <c r="E31" s="14"/>
      <c r="F31" s="14"/>
      <c r="G31" s="14"/>
      <c r="H31" s="14"/>
      <c r="I31" s="15"/>
    </row>
    <row r="32" spans="1:9" ht="15.75" customHeight="1">
      <c r="A32" s="16" t="s">
        <v>36</v>
      </c>
      <c r="B32" s="32">
        <v>215.58</v>
      </c>
      <c r="C32" s="32"/>
      <c r="D32" s="35">
        <v>215</v>
      </c>
      <c r="E32" s="35"/>
      <c r="F32" s="35">
        <v>222.5</v>
      </c>
      <c r="G32" s="32">
        <f>F32-D32</f>
        <v>7.5</v>
      </c>
      <c r="H32" s="14"/>
      <c r="I32" s="17">
        <f>IF(D32=0,"N/A  ",G32/D32)</f>
        <v>0.03488372093023256</v>
      </c>
    </row>
    <row r="33" spans="1:9" ht="15.75" customHeight="1">
      <c r="A33" s="16" t="s">
        <v>19</v>
      </c>
      <c r="B33" s="32">
        <v>211.86</v>
      </c>
      <c r="C33" s="32"/>
      <c r="D33" s="35">
        <v>196.8</v>
      </c>
      <c r="E33" s="35"/>
      <c r="F33" s="35">
        <v>210.22</v>
      </c>
      <c r="G33" s="32">
        <f>F33-D33</f>
        <v>13.419999999999987</v>
      </c>
      <c r="H33" s="14"/>
      <c r="I33" s="17">
        <f>IF(D33=0,"N/A  ",G33/D33)</f>
        <v>0.06819105691056904</v>
      </c>
    </row>
    <row r="34" spans="1:9" ht="15.75" customHeight="1">
      <c r="A34" s="16" t="s">
        <v>20</v>
      </c>
      <c r="B34" s="32">
        <v>153.07</v>
      </c>
      <c r="C34" s="32"/>
      <c r="D34" s="35">
        <v>160.57</v>
      </c>
      <c r="E34" s="35"/>
      <c r="F34" s="35">
        <v>169.5</v>
      </c>
      <c r="G34" s="32">
        <f>F34-D34</f>
        <v>8.930000000000007</v>
      </c>
      <c r="H34" s="14"/>
      <c r="I34" s="17">
        <f>IF(D34=0,"N/A  ",G34/D34)</f>
        <v>0.0556143737933612</v>
      </c>
    </row>
    <row r="35" spans="1:9" ht="15" customHeight="1">
      <c r="A35" s="16" t="s">
        <v>21</v>
      </c>
      <c r="B35" s="32">
        <v>119.75</v>
      </c>
      <c r="C35" s="32"/>
      <c r="D35" s="32">
        <v>143.85</v>
      </c>
      <c r="E35" s="32"/>
      <c r="F35" s="32">
        <v>148.38</v>
      </c>
      <c r="G35" s="32">
        <f>F35-D35</f>
        <v>4.530000000000001</v>
      </c>
      <c r="H35" s="14"/>
      <c r="I35" s="17">
        <f>IF(D35=0,"N/A  ",G35/D35)</f>
        <v>0.03149113660062566</v>
      </c>
    </row>
    <row r="36" spans="1:9" ht="15.75" customHeight="1">
      <c r="A36" s="42" t="s">
        <v>50</v>
      </c>
      <c r="B36" s="43">
        <f>SUM(B32:B35)</f>
        <v>700.26</v>
      </c>
      <c r="C36" s="43"/>
      <c r="D36" s="43">
        <f>SUM(D32:D35)</f>
        <v>716.22</v>
      </c>
      <c r="E36" s="43" t="s">
        <v>22</v>
      </c>
      <c r="F36" s="43">
        <f>SUM(F32:F35)</f>
        <v>750.6</v>
      </c>
      <c r="G36" s="43">
        <f>F36-D36</f>
        <v>34.379999999999995</v>
      </c>
      <c r="H36" s="46"/>
      <c r="I36" s="45">
        <f>IF(D36=0,"N/A  ",G36/D36)</f>
        <v>0.048002010555415926</v>
      </c>
    </row>
    <row r="37" spans="1:12" ht="19.5" customHeight="1">
      <c r="A37" s="16" t="s">
        <v>13</v>
      </c>
      <c r="B37" s="32">
        <v>-0.4</v>
      </c>
      <c r="C37" s="32"/>
      <c r="D37" s="32"/>
      <c r="E37" s="32"/>
      <c r="F37" s="32"/>
      <c r="G37" s="32"/>
      <c r="H37" s="32"/>
      <c r="I37" s="15"/>
      <c r="L37" s="37"/>
    </row>
    <row r="38" spans="1:9" ht="15.75" customHeight="1">
      <c r="A38" s="16" t="s">
        <v>14</v>
      </c>
      <c r="B38" s="32">
        <v>0.13</v>
      </c>
      <c r="C38" s="32"/>
      <c r="D38" s="32"/>
      <c r="E38" s="32"/>
      <c r="F38" s="32"/>
      <c r="G38" s="32"/>
      <c r="H38" s="32"/>
      <c r="I38" s="15"/>
    </row>
    <row r="39" spans="1:9" ht="15.75" customHeight="1">
      <c r="A39" s="16" t="s">
        <v>15</v>
      </c>
      <c r="B39" s="32">
        <v>-1.86</v>
      </c>
      <c r="C39" s="32"/>
      <c r="D39" s="32"/>
      <c r="E39" s="32"/>
      <c r="F39" s="32"/>
      <c r="G39" s="32"/>
      <c r="H39" s="32"/>
      <c r="I39" s="15"/>
    </row>
    <row r="40" spans="1:12" ht="15.75" customHeight="1">
      <c r="A40" s="16" t="s">
        <v>53</v>
      </c>
      <c r="B40" s="32">
        <v>98.22</v>
      </c>
      <c r="C40" s="32"/>
      <c r="D40" s="32">
        <v>100</v>
      </c>
      <c r="E40" s="32"/>
      <c r="F40" s="32"/>
      <c r="G40" s="32"/>
      <c r="H40" s="32"/>
      <c r="I40" s="15"/>
      <c r="L40" s="37"/>
    </row>
    <row r="41" spans="1:9" ht="15.75" customHeight="1">
      <c r="A41" s="16" t="s">
        <v>16</v>
      </c>
      <c r="B41" s="36">
        <v>0</v>
      </c>
      <c r="C41" s="32"/>
      <c r="D41" s="32"/>
      <c r="E41" s="32"/>
      <c r="F41" s="32"/>
      <c r="G41" s="32"/>
      <c r="H41" s="32"/>
      <c r="I41" s="15"/>
    </row>
    <row r="42" spans="1:9" ht="15.75" customHeight="1">
      <c r="A42" s="16" t="s">
        <v>51</v>
      </c>
      <c r="B42" s="32">
        <v>0.34</v>
      </c>
      <c r="C42" s="32"/>
      <c r="D42" s="32"/>
      <c r="E42" s="32"/>
      <c r="F42" s="32"/>
      <c r="G42" s="32" t="s">
        <v>44</v>
      </c>
      <c r="H42" s="32"/>
      <c r="I42" s="15"/>
    </row>
    <row r="43" spans="1:9" ht="15.75" customHeight="1">
      <c r="A43" s="47" t="s">
        <v>46</v>
      </c>
      <c r="B43" s="48">
        <v>10.31</v>
      </c>
      <c r="C43" s="48"/>
      <c r="D43" s="48" t="s">
        <v>43</v>
      </c>
      <c r="E43" s="48"/>
      <c r="F43" s="48"/>
      <c r="G43" s="48"/>
      <c r="H43" s="48"/>
      <c r="I43" s="19"/>
    </row>
    <row r="44" spans="1:9" ht="13.5" thickBot="1">
      <c r="A44" s="49" t="s">
        <v>18</v>
      </c>
      <c r="B44" s="40">
        <f>SUM(B36:B43)</f>
        <v>807</v>
      </c>
      <c r="C44" s="40"/>
      <c r="D44" s="40">
        <f>SUM(D36:D43)</f>
        <v>816.22</v>
      </c>
      <c r="E44" s="40"/>
      <c r="F44" s="40">
        <f>SUM(F36:F43)</f>
        <v>750.6</v>
      </c>
      <c r="G44" s="40">
        <f>+F44-D44</f>
        <v>-65.62</v>
      </c>
      <c r="H44" s="51"/>
      <c r="I44" s="41">
        <f>IF(D44=0,"N/A  ",G44/D44)</f>
        <v>-0.0803949915463968</v>
      </c>
    </row>
    <row r="45" spans="1:9" s="52" customFormat="1" ht="10.5" customHeight="1" thickTop="1">
      <c r="A45" s="16" t="s">
        <v>30</v>
      </c>
      <c r="B45" s="14"/>
      <c r="C45" s="14"/>
      <c r="D45" s="14"/>
      <c r="E45" s="14"/>
      <c r="F45" s="14"/>
      <c r="G45" s="14"/>
      <c r="H45" s="14"/>
      <c r="I45" s="15"/>
    </row>
    <row r="46" spans="1:10" ht="12.75">
      <c r="A46" s="67" t="s">
        <v>42</v>
      </c>
      <c r="B46" s="67"/>
      <c r="C46" s="67"/>
      <c r="D46" s="67"/>
      <c r="E46" s="67"/>
      <c r="F46" s="67"/>
      <c r="G46" s="67"/>
      <c r="H46" s="67"/>
      <c r="I46" s="67"/>
      <c r="J46" s="24"/>
    </row>
    <row r="47" spans="1:10" ht="12.75">
      <c r="A47" s="70" t="s">
        <v>57</v>
      </c>
      <c r="B47" s="70"/>
      <c r="C47" s="70"/>
      <c r="D47" s="70"/>
      <c r="E47" s="70"/>
      <c r="F47" s="70"/>
      <c r="G47" s="70"/>
      <c r="H47" s="70"/>
      <c r="I47" s="70"/>
      <c r="J47" s="24"/>
    </row>
    <row r="48" spans="1:10" ht="23.25" customHeight="1">
      <c r="A48" s="70" t="s">
        <v>58</v>
      </c>
      <c r="B48" s="71"/>
      <c r="C48" s="71"/>
      <c r="D48" s="71"/>
      <c r="E48" s="71"/>
      <c r="F48" s="71"/>
      <c r="G48" s="71"/>
      <c r="H48" s="71"/>
      <c r="I48" s="71"/>
      <c r="J48" s="24"/>
    </row>
    <row r="49" spans="1:9" ht="24.75" customHeight="1">
      <c r="A49" s="70" t="s">
        <v>55</v>
      </c>
      <c r="B49" s="70"/>
      <c r="C49" s="70"/>
      <c r="D49" s="70"/>
      <c r="E49" s="70"/>
      <c r="F49" s="70"/>
      <c r="G49" s="70"/>
      <c r="H49" s="70"/>
      <c r="I49" s="70"/>
    </row>
    <row r="50" spans="1:9" ht="12" customHeight="1">
      <c r="A50" s="24"/>
      <c r="B50" s="14"/>
      <c r="C50" s="14"/>
      <c r="D50" s="14"/>
      <c r="E50" s="14"/>
      <c r="F50" s="14"/>
      <c r="G50" s="14"/>
      <c r="H50" s="14"/>
      <c r="I50" s="15"/>
    </row>
    <row r="51" spans="1:9" ht="22.5">
      <c r="A51" s="21" t="s">
        <v>23</v>
      </c>
      <c r="B51" s="30">
        <v>233.81</v>
      </c>
      <c r="C51" s="30"/>
      <c r="D51" s="30">
        <v>240.45</v>
      </c>
      <c r="E51" s="30"/>
      <c r="F51" s="30">
        <v>244.74</v>
      </c>
      <c r="G51" s="30">
        <f>F51-D51</f>
        <v>4.2900000000000205</v>
      </c>
      <c r="H51" s="14"/>
      <c r="I51" s="17">
        <f>IF(D51=0,"N/A  ",G51/D51)</f>
        <v>0.017841547099189108</v>
      </c>
    </row>
    <row r="52" spans="1:9" ht="20.25" customHeight="1">
      <c r="A52" s="16" t="s">
        <v>13</v>
      </c>
      <c r="B52" s="32">
        <v>-45.68</v>
      </c>
      <c r="C52" s="32"/>
      <c r="D52" s="32"/>
      <c r="E52" s="32"/>
      <c r="F52" s="32"/>
      <c r="G52" s="32"/>
      <c r="H52" s="14"/>
      <c r="I52" s="15"/>
    </row>
    <row r="53" spans="1:9" ht="15.75" customHeight="1">
      <c r="A53" s="16" t="s">
        <v>14</v>
      </c>
      <c r="B53" s="32">
        <v>2.78</v>
      </c>
      <c r="C53" s="32"/>
      <c r="D53" s="32"/>
      <c r="E53" s="32"/>
      <c r="F53" s="32"/>
      <c r="G53" s="32"/>
      <c r="H53" s="14"/>
      <c r="I53" s="15"/>
    </row>
    <row r="54" spans="1:9" ht="15.75" customHeight="1">
      <c r="A54" s="16" t="s">
        <v>15</v>
      </c>
      <c r="B54" s="32">
        <v>-0.03</v>
      </c>
      <c r="C54" s="32"/>
      <c r="D54" s="32"/>
      <c r="E54" s="32"/>
      <c r="F54" s="32"/>
      <c r="G54" s="32"/>
      <c r="H54" s="14"/>
      <c r="I54" s="15"/>
    </row>
    <row r="55" spans="1:9" ht="15.75" customHeight="1">
      <c r="A55" s="16" t="s">
        <v>16</v>
      </c>
      <c r="B55" s="36">
        <v>0</v>
      </c>
      <c r="C55" s="32"/>
      <c r="D55" s="32"/>
      <c r="E55" s="32"/>
      <c r="F55" s="32"/>
      <c r="G55" s="32"/>
      <c r="H55" s="14"/>
      <c r="I55" s="15"/>
    </row>
    <row r="56" spans="1:9" ht="15.75" customHeight="1">
      <c r="A56" s="38" t="s">
        <v>46</v>
      </c>
      <c r="B56" s="32">
        <v>2.47</v>
      </c>
      <c r="C56" s="32"/>
      <c r="D56" s="32"/>
      <c r="E56" s="32"/>
      <c r="F56" s="32"/>
      <c r="G56" s="32"/>
      <c r="H56" s="14"/>
      <c r="I56" s="14"/>
    </row>
    <row r="57" spans="1:9" ht="15.75" customHeight="1" thickBot="1">
      <c r="A57" s="49" t="s">
        <v>18</v>
      </c>
      <c r="B57" s="40">
        <f>SUM(B51:B56)</f>
        <v>193.35</v>
      </c>
      <c r="C57" s="40"/>
      <c r="D57" s="40">
        <f>SUM(D51:D56)</f>
        <v>240.45</v>
      </c>
      <c r="E57" s="40"/>
      <c r="F57" s="40">
        <f>SUM(F51:F56)</f>
        <v>244.74</v>
      </c>
      <c r="G57" s="40">
        <f>+F57-D57</f>
        <v>4.2900000000000205</v>
      </c>
      <c r="H57" s="51"/>
      <c r="I57" s="41">
        <f>IF(D57=0,"N/A  ",G57/D57)</f>
        <v>0.017841547099189108</v>
      </c>
    </row>
    <row r="58" spans="1:9" ht="12" customHeight="1" thickTop="1">
      <c r="A58" s="16"/>
      <c r="B58" s="14"/>
      <c r="C58" s="14"/>
      <c r="D58" s="14"/>
      <c r="E58" s="14"/>
      <c r="F58" s="14"/>
      <c r="G58" s="14"/>
      <c r="H58" s="14"/>
      <c r="I58" s="15"/>
    </row>
    <row r="59" spans="1:9" ht="22.5">
      <c r="A59" s="21" t="s">
        <v>47</v>
      </c>
      <c r="B59" s="30">
        <v>247.06</v>
      </c>
      <c r="C59" s="30"/>
      <c r="D59" s="30">
        <v>281.82</v>
      </c>
      <c r="E59" s="30"/>
      <c r="F59" s="30">
        <v>285.59</v>
      </c>
      <c r="G59" s="30">
        <f>F59-D59</f>
        <v>3.769999999999982</v>
      </c>
      <c r="H59" s="14"/>
      <c r="I59" s="17">
        <f>IF(D59=0,"N/A  ",G59/D59)</f>
        <v>0.013377333049464132</v>
      </c>
    </row>
    <row r="60" spans="1:9" ht="18" customHeight="1">
      <c r="A60" s="16" t="s">
        <v>13</v>
      </c>
      <c r="B60" s="36">
        <v>0</v>
      </c>
      <c r="C60" s="32"/>
      <c r="D60" s="32"/>
      <c r="E60" s="32"/>
      <c r="F60" s="32"/>
      <c r="G60" s="32"/>
      <c r="H60" s="32"/>
      <c r="I60" s="15"/>
    </row>
    <row r="61" spans="1:9" ht="15.75" customHeight="1">
      <c r="A61" s="16" t="s">
        <v>14</v>
      </c>
      <c r="B61" s="36">
        <v>0</v>
      </c>
      <c r="C61" s="32"/>
      <c r="D61" s="32"/>
      <c r="E61" s="32"/>
      <c r="F61" s="32"/>
      <c r="G61" s="32"/>
      <c r="H61" s="32"/>
      <c r="I61" s="15"/>
    </row>
    <row r="62" spans="1:9" ht="15.75" customHeight="1">
      <c r="A62" s="16" t="s">
        <v>16</v>
      </c>
      <c r="B62" s="36">
        <v>0</v>
      </c>
      <c r="C62" s="32"/>
      <c r="D62" s="32"/>
      <c r="E62" s="32"/>
      <c r="F62" s="32"/>
      <c r="G62" s="32"/>
      <c r="H62" s="32"/>
      <c r="I62" s="15"/>
    </row>
    <row r="63" spans="1:9" ht="15.75" customHeight="1">
      <c r="A63" s="16" t="s">
        <v>51</v>
      </c>
      <c r="B63" s="36">
        <v>0</v>
      </c>
      <c r="C63" s="32"/>
      <c r="D63" s="32"/>
      <c r="E63" s="32"/>
      <c r="F63" s="32"/>
      <c r="G63" s="32"/>
      <c r="H63" s="32"/>
      <c r="I63" s="15"/>
    </row>
    <row r="64" spans="1:9" ht="15.75" customHeight="1">
      <c r="A64" s="38" t="s">
        <v>46</v>
      </c>
      <c r="B64" s="32">
        <v>3.19</v>
      </c>
      <c r="C64" s="32"/>
      <c r="D64" s="32"/>
      <c r="E64" s="32"/>
      <c r="F64" s="32"/>
      <c r="G64" s="32"/>
      <c r="H64" s="32"/>
      <c r="I64" s="14"/>
    </row>
    <row r="65" spans="1:9" ht="15.75" customHeight="1">
      <c r="A65" s="42" t="s">
        <v>56</v>
      </c>
      <c r="B65" s="43">
        <f>SUM(B59:B64)</f>
        <v>250.25</v>
      </c>
      <c r="C65" s="43"/>
      <c r="D65" s="43">
        <f>SUM(D59:D64)</f>
        <v>281.82</v>
      </c>
      <c r="E65" s="43"/>
      <c r="F65" s="43">
        <f>SUM(F59:F63)</f>
        <v>285.59</v>
      </c>
      <c r="G65" s="43">
        <f>+F65-D65</f>
        <v>3.769999999999982</v>
      </c>
      <c r="H65" s="46"/>
      <c r="I65" s="45">
        <f>IF(D65=0,"N/A  ",G65/D65)</f>
        <v>0.013377333049464132</v>
      </c>
    </row>
    <row r="66" spans="1:9" ht="15.75" customHeight="1">
      <c r="A66" s="22" t="s">
        <v>24</v>
      </c>
      <c r="B66" s="32">
        <v>-0.25</v>
      </c>
      <c r="C66" s="32"/>
      <c r="D66" s="32"/>
      <c r="E66" s="32"/>
      <c r="F66" s="32"/>
      <c r="G66" s="32"/>
      <c r="H66" s="14"/>
      <c r="I66" s="17"/>
    </row>
    <row r="67" spans="1:9" ht="15.75" customHeight="1" thickBot="1">
      <c r="A67" s="49" t="s">
        <v>18</v>
      </c>
      <c r="B67" s="40">
        <f>SUM(B65:B66)</f>
        <v>250</v>
      </c>
      <c r="C67" s="40"/>
      <c r="D67" s="40">
        <f>SUM(D65:D66)</f>
        <v>281.82</v>
      </c>
      <c r="E67" s="40"/>
      <c r="F67" s="40">
        <f>SUM(F65:F66)</f>
        <v>285.59</v>
      </c>
      <c r="G67" s="40">
        <f>+F67-D67</f>
        <v>3.769999999999982</v>
      </c>
      <c r="H67" s="51"/>
      <c r="I67" s="41">
        <f>IF(D67=0,"N/A  ",G67/D67)</f>
        <v>0.013377333049464132</v>
      </c>
    </row>
    <row r="68" spans="1:9" ht="13.5" thickTop="1">
      <c r="A68" s="16"/>
      <c r="B68" s="14"/>
      <c r="C68" s="14"/>
      <c r="D68" s="14"/>
      <c r="E68" s="14"/>
      <c r="F68" s="14"/>
      <c r="G68" s="14"/>
      <c r="H68" s="14"/>
      <c r="I68" s="15"/>
    </row>
    <row r="69" spans="1:9" ht="15.75" customHeight="1">
      <c r="A69" s="13" t="s">
        <v>25</v>
      </c>
      <c r="B69" s="30">
        <v>3.94</v>
      </c>
      <c r="C69" s="30"/>
      <c r="D69" s="30">
        <v>3.91</v>
      </c>
      <c r="E69" s="30"/>
      <c r="F69" s="30">
        <v>4.03</v>
      </c>
      <c r="G69" s="30">
        <f>F69-D69</f>
        <v>0.1200000000000001</v>
      </c>
      <c r="H69" s="19"/>
      <c r="I69" s="17">
        <f>IF(D69=0,"N/A  ",G69/D69)</f>
        <v>0.030690537084399002</v>
      </c>
    </row>
    <row r="70" spans="1:9" ht="15.75" customHeight="1">
      <c r="A70" s="16" t="s">
        <v>26</v>
      </c>
      <c r="B70" s="36">
        <v>0</v>
      </c>
      <c r="C70" s="32"/>
      <c r="D70" s="32"/>
      <c r="E70" s="32"/>
      <c r="F70" s="32"/>
      <c r="G70" s="32"/>
      <c r="H70" s="14"/>
      <c r="I70" s="15"/>
    </row>
    <row r="71" spans="1:9" ht="15.75" customHeight="1">
      <c r="A71" s="16" t="s">
        <v>27</v>
      </c>
      <c r="B71" s="36">
        <v>0</v>
      </c>
      <c r="C71" s="32"/>
      <c r="D71" s="32"/>
      <c r="E71" s="32"/>
      <c r="F71" s="32"/>
      <c r="G71" s="32"/>
      <c r="H71" s="14"/>
      <c r="I71" s="15"/>
    </row>
    <row r="72" spans="1:9" ht="15.75" customHeight="1">
      <c r="A72" s="16" t="s">
        <v>15</v>
      </c>
      <c r="B72" s="36">
        <v>0</v>
      </c>
      <c r="C72" s="32"/>
      <c r="D72" s="32"/>
      <c r="E72" s="32"/>
      <c r="F72" s="32"/>
      <c r="G72" s="32"/>
      <c r="H72" s="14"/>
      <c r="I72" s="15"/>
    </row>
    <row r="73" spans="1:9" ht="15.75" customHeight="1">
      <c r="A73" s="16" t="s">
        <v>16</v>
      </c>
      <c r="B73" s="36">
        <v>0</v>
      </c>
      <c r="C73" s="32"/>
      <c r="D73" s="32"/>
      <c r="E73" s="32"/>
      <c r="F73" s="32"/>
      <c r="G73" s="32"/>
      <c r="H73" s="14"/>
      <c r="I73" s="15"/>
    </row>
    <row r="74" spans="1:9" ht="15.75" customHeight="1">
      <c r="A74" s="16" t="s">
        <v>51</v>
      </c>
      <c r="B74" s="32">
        <v>0.01</v>
      </c>
      <c r="C74" s="32"/>
      <c r="D74" s="32"/>
      <c r="E74" s="32"/>
      <c r="F74" s="32"/>
      <c r="G74" s="32"/>
      <c r="H74" s="14"/>
      <c r="I74" s="15"/>
    </row>
    <row r="75" spans="1:9" ht="26.25" customHeight="1">
      <c r="A75" s="38" t="s">
        <v>46</v>
      </c>
      <c r="B75" s="32">
        <v>0.05</v>
      </c>
      <c r="C75" s="32"/>
      <c r="D75" s="32"/>
      <c r="E75" s="32"/>
      <c r="F75" s="32"/>
      <c r="G75" s="32"/>
      <c r="H75" s="14"/>
      <c r="I75" s="14"/>
    </row>
    <row r="76" spans="1:9" ht="15.75" customHeight="1" thickBot="1">
      <c r="A76" s="49" t="s">
        <v>18</v>
      </c>
      <c r="B76" s="40">
        <f>SUM(B69:B75)</f>
        <v>3.9999999999999996</v>
      </c>
      <c r="C76" s="40"/>
      <c r="D76" s="40">
        <f>SUM(D69:D75)</f>
        <v>3.91</v>
      </c>
      <c r="E76" s="40"/>
      <c r="F76" s="40">
        <f>SUM(F69:F74)</f>
        <v>4.03</v>
      </c>
      <c r="G76" s="40">
        <f>+F76-D76</f>
        <v>0.1200000000000001</v>
      </c>
      <c r="H76" s="51"/>
      <c r="I76" s="41">
        <f>IF(D76=0,"N/A  ",G76/D76)</f>
        <v>0.030690537084399002</v>
      </c>
    </row>
    <row r="77" spans="1:9" ht="13.5" thickTop="1">
      <c r="A77" s="2"/>
      <c r="B77" s="19"/>
      <c r="C77" s="19"/>
      <c r="D77" s="19"/>
      <c r="E77" s="19"/>
      <c r="F77" s="19"/>
      <c r="G77" s="19"/>
      <c r="H77" s="14"/>
      <c r="I77" s="17"/>
    </row>
    <row r="78" spans="1:9" ht="15.75" customHeight="1">
      <c r="A78" s="13" t="s">
        <v>28</v>
      </c>
      <c r="B78" s="30">
        <v>11.47</v>
      </c>
      <c r="C78" s="30"/>
      <c r="D78" s="30">
        <v>11.86</v>
      </c>
      <c r="E78" s="30"/>
      <c r="F78" s="30">
        <v>12.35</v>
      </c>
      <c r="G78" s="30">
        <f>F78-D78</f>
        <v>0.4900000000000002</v>
      </c>
      <c r="H78" s="14"/>
      <c r="I78" s="17">
        <f>IF(D78=0,"N/A  ",G78/D78)</f>
        <v>0.041315345699831384</v>
      </c>
    </row>
    <row r="79" spans="1:9" ht="22.5" customHeight="1">
      <c r="A79" s="16" t="s">
        <v>26</v>
      </c>
      <c r="B79" s="32">
        <v>-1.1</v>
      </c>
      <c r="C79" s="32"/>
      <c r="D79" s="32"/>
      <c r="E79" s="32"/>
      <c r="F79" s="32"/>
      <c r="G79" s="32"/>
      <c r="H79" s="14"/>
      <c r="I79" s="15"/>
    </row>
    <row r="80" spans="1:9" ht="15.75" customHeight="1">
      <c r="A80" s="16" t="s">
        <v>27</v>
      </c>
      <c r="B80" s="32">
        <v>1.01</v>
      </c>
      <c r="C80" s="32"/>
      <c r="D80" s="32"/>
      <c r="E80" s="32"/>
      <c r="F80" s="32"/>
      <c r="G80" s="32"/>
      <c r="H80" s="14"/>
      <c r="I80" s="15"/>
    </row>
    <row r="81" spans="1:9" ht="15.75" customHeight="1">
      <c r="A81" s="16" t="s">
        <v>15</v>
      </c>
      <c r="B81" s="32">
        <v>0</v>
      </c>
      <c r="C81" s="32"/>
      <c r="D81" s="32"/>
      <c r="E81" s="32"/>
      <c r="F81" s="32"/>
      <c r="G81" s="32"/>
      <c r="H81" s="14"/>
      <c r="I81" s="15"/>
    </row>
    <row r="82" spans="1:9" ht="15.75" customHeight="1">
      <c r="A82" s="16" t="s">
        <v>16</v>
      </c>
      <c r="B82" s="36">
        <v>-0.03</v>
      </c>
      <c r="C82" s="32"/>
      <c r="D82" s="32"/>
      <c r="E82" s="32"/>
      <c r="F82" s="32"/>
      <c r="G82" s="32"/>
      <c r="H82" s="14"/>
      <c r="I82" s="15"/>
    </row>
    <row r="83" spans="1:13" ht="15.75" customHeight="1">
      <c r="A83" s="16" t="s">
        <v>51</v>
      </c>
      <c r="B83" s="36">
        <v>0</v>
      </c>
      <c r="C83" s="32"/>
      <c r="D83" s="32"/>
      <c r="E83" s="32"/>
      <c r="F83" s="32"/>
      <c r="G83" s="32"/>
      <c r="H83" s="14"/>
      <c r="I83" s="15"/>
      <c r="M83" s="59"/>
    </row>
    <row r="84" spans="1:9" ht="15.75" customHeight="1">
      <c r="A84" s="38" t="s">
        <v>46</v>
      </c>
      <c r="B84" s="32">
        <v>0.15</v>
      </c>
      <c r="C84" s="32"/>
      <c r="D84" s="32"/>
      <c r="E84" s="32"/>
      <c r="F84" s="32"/>
      <c r="G84" s="32"/>
      <c r="H84" s="14"/>
      <c r="I84" s="14"/>
    </row>
    <row r="85" spans="1:9" ht="15.75" customHeight="1" thickBot="1">
      <c r="A85" s="49" t="s">
        <v>18</v>
      </c>
      <c r="B85" s="40">
        <f>SUM(B78:B84)</f>
        <v>11.500000000000002</v>
      </c>
      <c r="C85" s="40"/>
      <c r="D85" s="40">
        <f>SUM(D78:D84)</f>
        <v>11.86</v>
      </c>
      <c r="E85" s="40"/>
      <c r="F85" s="40">
        <f>SUM(F78:F83)</f>
        <v>12.35</v>
      </c>
      <c r="G85" s="40">
        <f>+F85-D85</f>
        <v>0.4900000000000002</v>
      </c>
      <c r="H85" s="51"/>
      <c r="I85" s="41">
        <f>IF(D85=0,"N/A  ",G85/D85)</f>
        <v>0.041315345699831384</v>
      </c>
    </row>
    <row r="86" spans="1:13" ht="12" customHeight="1" thickTop="1">
      <c r="A86" s="22"/>
      <c r="B86" s="18"/>
      <c r="C86" s="14"/>
      <c r="D86" s="14"/>
      <c r="E86" s="14"/>
      <c r="F86" s="14"/>
      <c r="G86" s="14"/>
      <c r="H86" s="14"/>
      <c r="I86" s="14"/>
      <c r="M86" s="37"/>
    </row>
    <row r="87" spans="1:9" ht="15.75" customHeight="1" thickBot="1">
      <c r="A87" s="16"/>
      <c r="B87" s="14"/>
      <c r="C87" s="14"/>
      <c r="D87" s="14"/>
      <c r="E87" s="14"/>
      <c r="F87" s="14"/>
      <c r="G87" s="14"/>
      <c r="H87" s="14"/>
      <c r="I87" s="15"/>
    </row>
    <row r="88" spans="1:9" ht="15.75" customHeight="1" thickBot="1" thickTop="1">
      <c r="A88" s="60" t="s">
        <v>29</v>
      </c>
      <c r="B88" s="61">
        <f>+B85+B67+B57+B44+B29+B76</f>
        <v>5653.369999999999</v>
      </c>
      <c r="C88" s="61"/>
      <c r="D88" s="61">
        <f>+D85+D67+D57+D44+D29+D76</f>
        <v>6020.210000000001</v>
      </c>
      <c r="E88" s="61"/>
      <c r="F88" s="61">
        <f>+F85+F67+F57+F44+F29+F76</f>
        <v>6429.000000000001</v>
      </c>
      <c r="G88" s="61">
        <f>F88-D88</f>
        <v>408.78999999999996</v>
      </c>
      <c r="H88" s="62"/>
      <c r="I88" s="63">
        <f>IF(D88=0,"N/A  ",G88/D88)</f>
        <v>0.06790294690716768</v>
      </c>
    </row>
    <row r="89" spans="1:9" ht="12.75" customHeight="1" thickTop="1">
      <c r="A89" s="16" t="s">
        <v>30</v>
      </c>
      <c r="B89" s="14"/>
      <c r="C89" s="14"/>
      <c r="D89" s="14"/>
      <c r="E89" s="14"/>
      <c r="F89" s="14"/>
      <c r="G89" s="14"/>
      <c r="H89" s="14"/>
      <c r="I89" s="23"/>
    </row>
    <row r="90" spans="1:9" ht="23.25" customHeight="1">
      <c r="A90" s="64" t="s">
        <v>45</v>
      </c>
      <c r="B90" s="65"/>
      <c r="C90" s="65"/>
      <c r="D90" s="65"/>
      <c r="E90" s="65"/>
      <c r="F90" s="65"/>
      <c r="G90" s="65"/>
      <c r="H90" s="65"/>
      <c r="I90" s="65"/>
    </row>
    <row r="91" spans="1:9" ht="15.75" customHeight="1">
      <c r="A91" s="66"/>
      <c r="B91" s="66"/>
      <c r="C91" s="66"/>
      <c r="D91" s="66"/>
      <c r="E91" s="66"/>
      <c r="F91" s="66"/>
      <c r="G91" s="66"/>
      <c r="H91" s="66"/>
      <c r="I91" s="66"/>
    </row>
    <row r="92" spans="1:8" ht="15.75" customHeight="1">
      <c r="A92" s="6"/>
      <c r="B92" s="58"/>
      <c r="C92" s="6"/>
      <c r="D92" s="6"/>
      <c r="E92" s="6"/>
      <c r="F92" s="6"/>
      <c r="G92" s="6"/>
      <c r="H92" s="6"/>
    </row>
  </sheetData>
  <sheetProtection/>
  <mergeCells count="8">
    <mergeCell ref="A90:I90"/>
    <mergeCell ref="A91:I91"/>
    <mergeCell ref="A46:I46"/>
    <mergeCell ref="A1:I1"/>
    <mergeCell ref="A2:I2"/>
    <mergeCell ref="A49:I49"/>
    <mergeCell ref="A47:I47"/>
    <mergeCell ref="A48:I48"/>
  </mergeCells>
  <printOptions horizontalCentered="1"/>
  <pageMargins left="1" right="1" top="1" bottom="1" header="0.7" footer="0.7"/>
  <pageSetup firstPageNumber="5" useFirstPageNumber="1" horizontalDpi="300" verticalDpi="300" orientation="portrait" scale="83" r:id="rId1"/>
  <headerFooter alignWithMargins="0">
    <oddFooter>&amp;C&amp;"Times New Roman,Regular"Technical Info - 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nsfuser</cp:lastModifiedBy>
  <cp:lastPrinted>2007-01-30T18:19:26Z</cp:lastPrinted>
  <dcterms:created xsi:type="dcterms:W3CDTF">2005-01-28T19:52:18Z</dcterms:created>
  <dcterms:modified xsi:type="dcterms:W3CDTF">2007-01-30T19:56:03Z</dcterms:modified>
  <cp:category/>
  <cp:version/>
  <cp:contentType/>
  <cp:contentStatus/>
</cp:coreProperties>
</file>