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0935" activeTab="0"/>
  </bookViews>
  <sheets>
    <sheet name="NSF by Acct &amp; SOG" sheetId="1" r:id="rId1"/>
  </sheets>
  <definedNames>
    <definedName name="_xlnm.Print_Area" localSheetId="0">'NSF by Acct &amp; SOG'!$A$1:$M$33</definedName>
  </definedNames>
  <calcPr fullCalcOnLoad="1"/>
</workbook>
</file>

<file path=xl/sharedStrings.xml><?xml version="1.0" encoding="utf-8"?>
<sst xmlns="http://schemas.openxmlformats.org/spreadsheetml/2006/main" count="44" uniqueCount="39">
  <si>
    <t>National Science Foundation</t>
  </si>
  <si>
    <t>By Account and Strategic Outcome Goal</t>
  </si>
  <si>
    <t>FY 2009 Budget Request to Congress</t>
  </si>
  <si>
    <t>(Dollars in Millions)</t>
  </si>
  <si>
    <t>NSF Accounts</t>
  </si>
  <si>
    <t>FY 2007 Actual</t>
  </si>
  <si>
    <t>FY 2008 Estimate</t>
  </si>
  <si>
    <t>FY 2009 Request</t>
  </si>
  <si>
    <t>Discovery</t>
  </si>
  <si>
    <t>Learning</t>
  </si>
  <si>
    <t>Research Infrastructure</t>
  </si>
  <si>
    <t>Stewardship</t>
  </si>
  <si>
    <t>Change over FY 2007 Actual</t>
  </si>
  <si>
    <t>Change over FY 2008 Estimate</t>
  </si>
  <si>
    <t>Amount</t>
  </si>
  <si>
    <t>Percent</t>
  </si>
  <si>
    <t>BIO</t>
  </si>
  <si>
    <t>CISE</t>
  </si>
  <si>
    <r>
      <t>ENG</t>
    </r>
    <r>
      <rPr>
        <i/>
        <sz val="11"/>
        <rFont val="Times New Roman"/>
        <family val="1"/>
      </rPr>
      <t xml:space="preserve"> (less SBIR/STTR)</t>
    </r>
  </si>
  <si>
    <t xml:space="preserve">   SBIR/STTR</t>
  </si>
  <si>
    <t>GEO</t>
  </si>
  <si>
    <t>MPS</t>
  </si>
  <si>
    <t>SBE</t>
  </si>
  <si>
    <t>OCI</t>
  </si>
  <si>
    <t>OISE</t>
  </si>
  <si>
    <t>OPP</t>
  </si>
  <si>
    <t>IA</t>
  </si>
  <si>
    <t>U.S. Arctic Research Commission</t>
  </si>
  <si>
    <t>Research &amp; Related Activities</t>
  </si>
  <si>
    <t>Education &amp; Human Resources</t>
  </si>
  <si>
    <t>Major Research Equipment &amp; Facilities Construction</t>
  </si>
  <si>
    <t>Agency Operations &amp; Award Management</t>
  </si>
  <si>
    <t>National Science Board</t>
  </si>
  <si>
    <t>Office of Inspector General</t>
  </si>
  <si>
    <t>Total, National Science Foundation</t>
  </si>
  <si>
    <t>H-1B Visa</t>
  </si>
  <si>
    <t>Total NSF, Including H-1B Visa</t>
  </si>
  <si>
    <t>Percent Increase over Prior Year, excluding H-1B Visa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</si>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</sst>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#,##0.00;\-#,##0.00;&quot;-&quot;??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66" fontId="3" fillId="0" borderId="6" xfId="19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66" fontId="3" fillId="0" borderId="15" xfId="19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2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6" fontId="2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5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66" fontId="4" fillId="0" borderId="27" xfId="19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4" fillId="0" borderId="6" xfId="19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28" xfId="0" applyFont="1" applyBorder="1" applyAlignment="1">
      <alignment/>
    </xf>
    <xf numFmtId="166" fontId="2" fillId="0" borderId="29" xfId="19" applyNumberFormat="1" applyFont="1" applyBorder="1" applyAlignment="1">
      <alignment horizontal="right"/>
    </xf>
    <xf numFmtId="166" fontId="2" fillId="0" borderId="28" xfId="19" applyNumberFormat="1" applyFont="1" applyBorder="1" applyAlignment="1">
      <alignment/>
    </xf>
    <xf numFmtId="166" fontId="2" fillId="0" borderId="30" xfId="19" applyNumberFormat="1" applyFont="1" applyBorder="1" applyAlignment="1">
      <alignment/>
    </xf>
    <xf numFmtId="166" fontId="2" fillId="0" borderId="31" xfId="19" applyNumberFormat="1" applyFont="1" applyBorder="1" applyAlignment="1">
      <alignment/>
    </xf>
    <xf numFmtId="0" fontId="2" fillId="0" borderId="3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7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2" fillId="0" borderId="32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4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tabSelected="1" zoomScale="75" zoomScaleNormal="75" workbookViewId="0" topLeftCell="A1">
      <selection activeCell="C30" sqref="C30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10.7109375" style="0" customWidth="1"/>
    <col min="4" max="4" width="10.421875" style="0" customWidth="1"/>
    <col min="5" max="5" width="10.57421875" style="0" customWidth="1"/>
    <col min="6" max="6" width="11.140625" style="0" customWidth="1"/>
    <col min="7" max="7" width="15.00390625" style="0" customWidth="1"/>
    <col min="8" max="8" width="13.57421875" style="0" customWidth="1"/>
    <col min="9" max="9" width="12.8515625" style="0" customWidth="1"/>
    <col min="10" max="10" width="10.421875" style="0" customWidth="1"/>
    <col min="11" max="11" width="9.8515625" style="0" customWidth="1"/>
    <col min="12" max="12" width="10.421875" style="0" customWidth="1"/>
  </cols>
  <sheetData>
    <row r="1" spans="1:13" ht="18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20.25" customHeight="1" thickBot="1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24.75" customHeight="1" thickBot="1">
      <c r="A5" s="95" t="s">
        <v>4</v>
      </c>
      <c r="B5" s="96"/>
      <c r="C5" s="101" t="s">
        <v>5</v>
      </c>
      <c r="D5" s="101" t="s">
        <v>6</v>
      </c>
      <c r="E5" s="108" t="s">
        <v>7</v>
      </c>
      <c r="F5" s="108"/>
      <c r="G5" s="108"/>
      <c r="H5" s="108"/>
      <c r="I5" s="108"/>
      <c r="J5" s="108"/>
      <c r="K5" s="108"/>
      <c r="L5" s="108"/>
      <c r="M5" s="109"/>
    </row>
    <row r="6" spans="1:13" ht="38.25" customHeight="1" thickBot="1">
      <c r="A6" s="97"/>
      <c r="B6" s="98"/>
      <c r="C6" s="102"/>
      <c r="D6" s="102"/>
      <c r="E6" s="91" t="s">
        <v>8</v>
      </c>
      <c r="F6" s="91" t="s">
        <v>9</v>
      </c>
      <c r="G6" s="91" t="s">
        <v>10</v>
      </c>
      <c r="H6" s="91" t="s">
        <v>11</v>
      </c>
      <c r="I6" s="101" t="s">
        <v>7</v>
      </c>
      <c r="J6" s="104" t="s">
        <v>12</v>
      </c>
      <c r="K6" s="105"/>
      <c r="L6" s="104" t="s">
        <v>13</v>
      </c>
      <c r="M6" s="105"/>
    </row>
    <row r="7" spans="1:13" ht="22.5" customHeight="1" thickBot="1">
      <c r="A7" s="99"/>
      <c r="B7" s="100"/>
      <c r="C7" s="103"/>
      <c r="D7" s="103"/>
      <c r="E7" s="92"/>
      <c r="F7" s="92"/>
      <c r="G7" s="92"/>
      <c r="H7" s="92"/>
      <c r="I7" s="103"/>
      <c r="J7" s="1" t="s">
        <v>14</v>
      </c>
      <c r="K7" s="2" t="s">
        <v>15</v>
      </c>
      <c r="L7" s="1" t="s">
        <v>14</v>
      </c>
      <c r="M7" s="2" t="s">
        <v>15</v>
      </c>
    </row>
    <row r="8" spans="1:13" ht="14.25">
      <c r="A8" s="3" t="s">
        <v>5</v>
      </c>
      <c r="B8" s="4"/>
      <c r="C8" s="5">
        <v>5884.3672639999995</v>
      </c>
      <c r="D8" s="6"/>
      <c r="E8" s="7">
        <v>3200.60136</v>
      </c>
      <c r="F8" s="7">
        <v>784.9982910000001</v>
      </c>
      <c r="G8" s="7">
        <v>1578.6959029999996</v>
      </c>
      <c r="H8" s="7">
        <v>320.07171</v>
      </c>
      <c r="I8" s="8"/>
      <c r="J8" s="3"/>
      <c r="K8" s="9"/>
      <c r="L8" s="3"/>
      <c r="M8" s="9"/>
    </row>
    <row r="9" spans="1:13" ht="14.25">
      <c r="A9" s="10" t="s">
        <v>6</v>
      </c>
      <c r="B9" s="11"/>
      <c r="C9" s="12"/>
      <c r="D9" s="13">
        <v>6064.996</v>
      </c>
      <c r="E9" s="14">
        <v>3263.83</v>
      </c>
      <c r="F9" s="14">
        <v>808.82</v>
      </c>
      <c r="G9" s="14">
        <v>1633.3</v>
      </c>
      <c r="H9" s="14">
        <v>359.04600000000005</v>
      </c>
      <c r="I9" s="15"/>
      <c r="J9" s="10"/>
      <c r="K9" s="16"/>
      <c r="L9" s="10"/>
      <c r="M9" s="16"/>
    </row>
    <row r="10" spans="1:13" ht="15">
      <c r="A10" s="17"/>
      <c r="B10" s="18" t="s">
        <v>16</v>
      </c>
      <c r="C10" s="19">
        <v>608.5402630000001</v>
      </c>
      <c r="D10" s="20">
        <v>612.02</v>
      </c>
      <c r="E10" s="89">
        <v>490.66</v>
      </c>
      <c r="F10" s="89">
        <v>43.14</v>
      </c>
      <c r="G10" s="89">
        <v>133.02</v>
      </c>
      <c r="H10" s="89">
        <v>8.24</v>
      </c>
      <c r="I10" s="22">
        <v>675.06</v>
      </c>
      <c r="J10" s="90">
        <f aca="true" t="shared" si="0" ref="J10:J28">I10-C10</f>
        <v>66.51973699999985</v>
      </c>
      <c r="K10" s="24">
        <f aca="true" t="shared" si="1" ref="K10:K28">J10/C10</f>
        <v>0.10931033005452893</v>
      </c>
      <c r="L10" s="90">
        <f aca="true" t="shared" si="2" ref="L10:L27">I10-D10</f>
        <v>63.039999999999964</v>
      </c>
      <c r="M10" s="24">
        <f aca="true" t="shared" si="3" ref="M10:M28">L10/D10</f>
        <v>0.10300316983105122</v>
      </c>
    </row>
    <row r="11" spans="1:13" ht="15">
      <c r="A11" s="17"/>
      <c r="B11" s="18" t="s">
        <v>17</v>
      </c>
      <c r="C11" s="25">
        <v>526.6783</v>
      </c>
      <c r="D11" s="26">
        <v>534.53</v>
      </c>
      <c r="E11" s="21">
        <v>564.7</v>
      </c>
      <c r="F11" s="21">
        <v>37.6</v>
      </c>
      <c r="G11" s="21">
        <v>26.5</v>
      </c>
      <c r="H11" s="21">
        <v>9.96</v>
      </c>
      <c r="I11" s="27">
        <v>638.76</v>
      </c>
      <c r="J11" s="23">
        <f t="shared" si="0"/>
        <v>112.08169999999996</v>
      </c>
      <c r="K11" s="24">
        <f t="shared" si="1"/>
        <v>0.21280865378353342</v>
      </c>
      <c r="L11" s="23">
        <f t="shared" si="2"/>
        <v>104.23000000000002</v>
      </c>
      <c r="M11" s="24">
        <f t="shared" si="3"/>
        <v>0.1949937328120031</v>
      </c>
    </row>
    <row r="12" spans="1:13" ht="15">
      <c r="A12" s="17"/>
      <c r="B12" s="18" t="s">
        <v>18</v>
      </c>
      <c r="C12" s="25">
        <v>521.327727</v>
      </c>
      <c r="D12" s="26">
        <v>527.5</v>
      </c>
      <c r="E12" s="21">
        <v>534.09</v>
      </c>
      <c r="F12" s="21">
        <v>54.62</v>
      </c>
      <c r="G12" s="21">
        <v>32.42</v>
      </c>
      <c r="H12" s="21">
        <v>11.2</v>
      </c>
      <c r="I12" s="27">
        <v>632.33</v>
      </c>
      <c r="J12" s="23">
        <f t="shared" si="0"/>
        <v>111.00227300000006</v>
      </c>
      <c r="K12" s="24">
        <f t="shared" si="1"/>
        <v>0.21292225072847518</v>
      </c>
      <c r="L12" s="23">
        <f t="shared" si="2"/>
        <v>104.83000000000004</v>
      </c>
      <c r="M12" s="24">
        <f t="shared" si="3"/>
        <v>0.1987298578199053</v>
      </c>
    </row>
    <row r="13" spans="1:15" s="32" customFormat="1" ht="15">
      <c r="A13" s="17"/>
      <c r="B13" s="18" t="s">
        <v>19</v>
      </c>
      <c r="C13" s="28">
        <v>108.66547</v>
      </c>
      <c r="D13" s="29">
        <v>109.37</v>
      </c>
      <c r="E13" s="30">
        <v>127</v>
      </c>
      <c r="F13" s="86">
        <v>0</v>
      </c>
      <c r="G13" s="86">
        <v>0</v>
      </c>
      <c r="H13" s="86">
        <v>0</v>
      </c>
      <c r="I13" s="31">
        <v>127</v>
      </c>
      <c r="J13" s="23">
        <f t="shared" si="0"/>
        <v>18.33453</v>
      </c>
      <c r="K13" s="24">
        <f t="shared" si="1"/>
        <v>0.1687245267516903</v>
      </c>
      <c r="L13" s="23">
        <f t="shared" si="2"/>
        <v>17.629999999999995</v>
      </c>
      <c r="M13" s="24">
        <f t="shared" si="3"/>
        <v>0.16119594038584617</v>
      </c>
      <c r="O13" s="33"/>
    </row>
    <row r="14" spans="1:13" ht="15">
      <c r="A14" s="17"/>
      <c r="B14" s="18" t="s">
        <v>20</v>
      </c>
      <c r="C14" s="25">
        <v>745.847072</v>
      </c>
      <c r="D14" s="26">
        <v>752.66</v>
      </c>
      <c r="E14" s="21">
        <v>464.8</v>
      </c>
      <c r="F14" s="21">
        <v>30.75</v>
      </c>
      <c r="G14" s="21">
        <v>342.57</v>
      </c>
      <c r="H14" s="21">
        <v>10.55</v>
      </c>
      <c r="I14" s="27">
        <v>848.67</v>
      </c>
      <c r="J14" s="23">
        <f t="shared" si="0"/>
        <v>102.82292799999993</v>
      </c>
      <c r="K14" s="24">
        <f t="shared" si="1"/>
        <v>0.13786060421780397</v>
      </c>
      <c r="L14" s="23">
        <f t="shared" si="2"/>
        <v>96.00999999999999</v>
      </c>
      <c r="M14" s="24">
        <f t="shared" si="3"/>
        <v>0.12756091728004676</v>
      </c>
    </row>
    <row r="15" spans="1:13" ht="15">
      <c r="A15" s="17"/>
      <c r="B15" s="18" t="s">
        <v>21</v>
      </c>
      <c r="C15" s="25">
        <v>1150.730782</v>
      </c>
      <c r="D15" s="26">
        <v>1167.31</v>
      </c>
      <c r="E15" s="21">
        <v>984.91</v>
      </c>
      <c r="F15" s="21">
        <v>68.07</v>
      </c>
      <c r="G15" s="21">
        <v>334.06</v>
      </c>
      <c r="H15" s="21">
        <v>15.63</v>
      </c>
      <c r="I15" s="27">
        <v>1402.67</v>
      </c>
      <c r="J15" s="23">
        <f t="shared" si="0"/>
        <v>251.93921799999998</v>
      </c>
      <c r="K15" s="24">
        <f t="shared" si="1"/>
        <v>0.2189384536686531</v>
      </c>
      <c r="L15" s="23">
        <f t="shared" si="2"/>
        <v>235.36000000000013</v>
      </c>
      <c r="M15" s="24">
        <f t="shared" si="3"/>
        <v>0.20162596054175852</v>
      </c>
    </row>
    <row r="16" spans="1:13" ht="15">
      <c r="A16" s="17"/>
      <c r="B16" s="18" t="s">
        <v>22</v>
      </c>
      <c r="C16" s="25">
        <v>214.542509</v>
      </c>
      <c r="D16" s="26">
        <v>215.13</v>
      </c>
      <c r="E16" s="21">
        <v>179.33</v>
      </c>
      <c r="F16" s="21">
        <v>9.43</v>
      </c>
      <c r="G16" s="21">
        <v>39.87</v>
      </c>
      <c r="H16" s="21">
        <v>4.85</v>
      </c>
      <c r="I16" s="27">
        <v>233.48</v>
      </c>
      <c r="J16" s="23">
        <f t="shared" si="0"/>
        <v>18.937490999999994</v>
      </c>
      <c r="K16" s="24">
        <f t="shared" si="1"/>
        <v>0.08826917839391911</v>
      </c>
      <c r="L16" s="23">
        <f t="shared" si="2"/>
        <v>18.349999999999994</v>
      </c>
      <c r="M16" s="24">
        <f t="shared" si="3"/>
        <v>0.08529726212057823</v>
      </c>
    </row>
    <row r="17" spans="1:13" ht="15">
      <c r="A17" s="17"/>
      <c r="B17" s="18" t="s">
        <v>23</v>
      </c>
      <c r="C17" s="25">
        <v>182.42078</v>
      </c>
      <c r="D17" s="26">
        <v>185.33</v>
      </c>
      <c r="E17" s="21">
        <v>27.5</v>
      </c>
      <c r="F17" s="21">
        <v>4.1</v>
      </c>
      <c r="G17" s="21">
        <v>185.73</v>
      </c>
      <c r="H17" s="21">
        <v>2.75</v>
      </c>
      <c r="I17" s="27">
        <v>220.08</v>
      </c>
      <c r="J17" s="23">
        <f t="shared" si="0"/>
        <v>37.659220000000005</v>
      </c>
      <c r="K17" s="24">
        <f t="shared" si="1"/>
        <v>0.2064415029910518</v>
      </c>
      <c r="L17" s="23">
        <f t="shared" si="2"/>
        <v>34.75</v>
      </c>
      <c r="M17" s="24">
        <f t="shared" si="3"/>
        <v>0.18750337236281228</v>
      </c>
    </row>
    <row r="18" spans="1:13" ht="15">
      <c r="A18" s="17"/>
      <c r="B18" s="18" t="s">
        <v>24</v>
      </c>
      <c r="C18" s="28">
        <v>40.35723000000001</v>
      </c>
      <c r="D18" s="29">
        <v>41.34</v>
      </c>
      <c r="E18" s="21">
        <v>31.57</v>
      </c>
      <c r="F18" s="21">
        <v>13.25</v>
      </c>
      <c r="G18" s="86">
        <v>0</v>
      </c>
      <c r="H18" s="21">
        <v>2.62</v>
      </c>
      <c r="I18" s="31">
        <v>47.44</v>
      </c>
      <c r="J18" s="23">
        <f t="shared" si="0"/>
        <v>7.082769999999989</v>
      </c>
      <c r="K18" s="24">
        <f t="shared" si="1"/>
        <v>0.17550188652689958</v>
      </c>
      <c r="L18" s="23">
        <f t="shared" si="2"/>
        <v>6.099999999999994</v>
      </c>
      <c r="M18" s="24">
        <f t="shared" si="3"/>
        <v>0.14755684567005306</v>
      </c>
    </row>
    <row r="19" spans="1:13" ht="15">
      <c r="A19" s="17"/>
      <c r="B19" s="18" t="s">
        <v>25</v>
      </c>
      <c r="C19" s="25">
        <v>438.433678</v>
      </c>
      <c r="D19" s="26">
        <v>442.54</v>
      </c>
      <c r="E19" s="21">
        <v>120.69</v>
      </c>
      <c r="F19" s="21">
        <v>5.58</v>
      </c>
      <c r="G19" s="21">
        <v>361.14</v>
      </c>
      <c r="H19" s="21">
        <v>3.56</v>
      </c>
      <c r="I19" s="27">
        <v>490.97</v>
      </c>
      <c r="J19" s="23">
        <f t="shared" si="0"/>
        <v>52.53632200000004</v>
      </c>
      <c r="K19" s="24">
        <f t="shared" si="1"/>
        <v>0.11982729574893661</v>
      </c>
      <c r="L19" s="23">
        <f t="shared" si="2"/>
        <v>48.43000000000001</v>
      </c>
      <c r="M19" s="24">
        <f t="shared" si="3"/>
        <v>0.10943643512450853</v>
      </c>
    </row>
    <row r="20" spans="1:13" ht="15">
      <c r="A20" s="17"/>
      <c r="B20" s="18" t="s">
        <v>26</v>
      </c>
      <c r="C20" s="25">
        <v>219.45</v>
      </c>
      <c r="D20" s="26">
        <v>232.27</v>
      </c>
      <c r="E20" s="21">
        <v>143.49</v>
      </c>
      <c r="F20" s="21">
        <v>13.56</v>
      </c>
      <c r="G20" s="21">
        <v>118.04</v>
      </c>
      <c r="H20" s="21">
        <v>0.91</v>
      </c>
      <c r="I20" s="27">
        <v>276</v>
      </c>
      <c r="J20" s="23">
        <f t="shared" si="0"/>
        <v>56.55000000000001</v>
      </c>
      <c r="K20" s="24">
        <f t="shared" si="1"/>
        <v>0.2576896787423104</v>
      </c>
      <c r="L20" s="23">
        <f t="shared" si="2"/>
        <v>43.72999999999999</v>
      </c>
      <c r="M20" s="24">
        <f t="shared" si="3"/>
        <v>0.18827226934171434</v>
      </c>
    </row>
    <row r="21" spans="1:13" ht="15">
      <c r="A21" s="34"/>
      <c r="B21" s="35" t="s">
        <v>27</v>
      </c>
      <c r="C21" s="25">
        <v>1.45</v>
      </c>
      <c r="D21" s="26">
        <v>1.47</v>
      </c>
      <c r="E21" s="36">
        <v>1.53</v>
      </c>
      <c r="F21" s="87">
        <v>0</v>
      </c>
      <c r="G21" s="87">
        <v>0</v>
      </c>
      <c r="H21" s="88">
        <v>0</v>
      </c>
      <c r="I21" s="27">
        <v>1.53</v>
      </c>
      <c r="J21" s="37">
        <f>I21-C21</f>
        <v>0.08000000000000007</v>
      </c>
      <c r="K21" s="38">
        <f>J21/C21</f>
        <v>0.055172413793103496</v>
      </c>
      <c r="L21" s="37">
        <f>I21-D21</f>
        <v>0.06000000000000005</v>
      </c>
      <c r="M21" s="38">
        <f>L21/D21</f>
        <v>0.04081632653061228</v>
      </c>
    </row>
    <row r="22" spans="1:13" ht="14.25">
      <c r="A22" s="39" t="s">
        <v>28</v>
      </c>
      <c r="B22" s="40"/>
      <c r="C22" s="41">
        <f aca="true" t="shared" si="4" ref="C22:I22">SUM(C10:C21)</f>
        <v>4758.443811</v>
      </c>
      <c r="D22" s="42">
        <f t="shared" si="4"/>
        <v>4821.470000000001</v>
      </c>
      <c r="E22" s="43">
        <f t="shared" si="4"/>
        <v>3670.270000000001</v>
      </c>
      <c r="F22" s="43">
        <f t="shared" si="4"/>
        <v>280.1</v>
      </c>
      <c r="G22" s="43">
        <f t="shared" si="4"/>
        <v>1573.35</v>
      </c>
      <c r="H22" s="43">
        <f t="shared" si="4"/>
        <v>70.27000000000001</v>
      </c>
      <c r="I22" s="44">
        <f t="shared" si="4"/>
        <v>5593.989999999999</v>
      </c>
      <c r="J22" s="45">
        <f t="shared" si="0"/>
        <v>835.5461889999988</v>
      </c>
      <c r="K22" s="46">
        <f t="shared" si="1"/>
        <v>0.1755923201338394</v>
      </c>
      <c r="L22" s="45">
        <f t="shared" si="2"/>
        <v>772.5199999999977</v>
      </c>
      <c r="M22" s="46">
        <f t="shared" si="3"/>
        <v>0.16022499362227652</v>
      </c>
    </row>
    <row r="23" spans="1:13" ht="14.25">
      <c r="A23" s="39" t="s">
        <v>29</v>
      </c>
      <c r="B23" s="40"/>
      <c r="C23" s="47">
        <v>695.653</v>
      </c>
      <c r="D23" s="48">
        <v>725.6</v>
      </c>
      <c r="E23" s="43">
        <v>177.71</v>
      </c>
      <c r="F23" s="43">
        <v>584.88</v>
      </c>
      <c r="G23" s="43">
        <v>15.99</v>
      </c>
      <c r="H23" s="43">
        <v>11.83</v>
      </c>
      <c r="I23" s="49">
        <v>790.41</v>
      </c>
      <c r="J23" s="45">
        <f t="shared" si="0"/>
        <v>94.75699999999995</v>
      </c>
      <c r="K23" s="46">
        <f t="shared" si="1"/>
        <v>0.13621302574703184</v>
      </c>
      <c r="L23" s="45">
        <f t="shared" si="2"/>
        <v>64.80999999999995</v>
      </c>
      <c r="M23" s="46">
        <f t="shared" si="3"/>
        <v>0.08931918412348394</v>
      </c>
    </row>
    <row r="24" spans="1:13" ht="14.25">
      <c r="A24" s="39" t="s">
        <v>30</v>
      </c>
      <c r="B24" s="40"/>
      <c r="C24" s="50">
        <v>166.210453</v>
      </c>
      <c r="D24" s="51">
        <v>220.74</v>
      </c>
      <c r="E24" s="86">
        <v>0</v>
      </c>
      <c r="F24" s="86">
        <v>0</v>
      </c>
      <c r="G24" s="43">
        <v>147.51</v>
      </c>
      <c r="H24" s="86">
        <v>0</v>
      </c>
      <c r="I24" s="52">
        <v>147.51</v>
      </c>
      <c r="J24" s="45">
        <f t="shared" si="0"/>
        <v>-18.70045300000001</v>
      </c>
      <c r="K24" s="46">
        <f t="shared" si="1"/>
        <v>-0.1125106914906249</v>
      </c>
      <c r="L24" s="45">
        <f t="shared" si="2"/>
        <v>-73.23000000000002</v>
      </c>
      <c r="M24" s="46">
        <f t="shared" si="3"/>
        <v>-0.3317477575428106</v>
      </c>
    </row>
    <row r="25" spans="1:13" ht="14.25">
      <c r="A25" s="39" t="s">
        <v>31</v>
      </c>
      <c r="B25" s="40"/>
      <c r="C25" s="47">
        <v>248.49</v>
      </c>
      <c r="D25" s="48">
        <v>281.79</v>
      </c>
      <c r="E25" s="86">
        <v>0</v>
      </c>
      <c r="F25" s="86">
        <v>0</v>
      </c>
      <c r="G25" s="86">
        <v>0</v>
      </c>
      <c r="H25" s="43">
        <v>305.06</v>
      </c>
      <c r="I25" s="49">
        <v>305.06</v>
      </c>
      <c r="J25" s="45">
        <f t="shared" si="0"/>
        <v>56.56999999999999</v>
      </c>
      <c r="K25" s="46">
        <f t="shared" si="1"/>
        <v>0.22765503641997661</v>
      </c>
      <c r="L25" s="45">
        <f t="shared" si="2"/>
        <v>23.269999999999982</v>
      </c>
      <c r="M25" s="46">
        <f t="shared" si="3"/>
        <v>0.08257922566450186</v>
      </c>
    </row>
    <row r="26" spans="1:13" ht="14.25">
      <c r="A26" s="39" t="s">
        <v>32</v>
      </c>
      <c r="B26" s="40"/>
      <c r="C26" s="47">
        <v>3.65</v>
      </c>
      <c r="D26" s="48">
        <v>3.969</v>
      </c>
      <c r="E26" s="86">
        <v>0</v>
      </c>
      <c r="F26" s="86">
        <v>0</v>
      </c>
      <c r="G26" s="86">
        <v>0</v>
      </c>
      <c r="H26" s="43">
        <v>4.029</v>
      </c>
      <c r="I26" s="49">
        <v>4.029</v>
      </c>
      <c r="J26" s="45">
        <f t="shared" si="0"/>
        <v>0.379</v>
      </c>
      <c r="K26" s="46">
        <f t="shared" si="1"/>
        <v>0.10383561643835616</v>
      </c>
      <c r="L26" s="45">
        <f t="shared" si="2"/>
        <v>0.06000000000000005</v>
      </c>
      <c r="M26" s="46">
        <f t="shared" si="3"/>
        <v>0.015117157974300846</v>
      </c>
    </row>
    <row r="27" spans="1:13" ht="15" thickBot="1">
      <c r="A27" s="39" t="s">
        <v>33</v>
      </c>
      <c r="B27" s="40"/>
      <c r="C27" s="47">
        <v>11.92</v>
      </c>
      <c r="D27" s="48">
        <v>11.427</v>
      </c>
      <c r="E27" s="86">
        <v>0</v>
      </c>
      <c r="F27" s="86">
        <v>0</v>
      </c>
      <c r="G27" s="86">
        <v>0</v>
      </c>
      <c r="H27" s="43">
        <v>13.097</v>
      </c>
      <c r="I27" s="49">
        <v>13.097</v>
      </c>
      <c r="J27" s="45">
        <f t="shared" si="0"/>
        <v>1.1769999999999996</v>
      </c>
      <c r="K27" s="46">
        <f t="shared" si="1"/>
        <v>0.098741610738255</v>
      </c>
      <c r="L27" s="45">
        <f t="shared" si="2"/>
        <v>1.67</v>
      </c>
      <c r="M27" s="46">
        <f t="shared" si="3"/>
        <v>0.1461450949505557</v>
      </c>
    </row>
    <row r="28" spans="1:13" ht="15.75" thickBot="1" thickTop="1">
      <c r="A28" s="53" t="s">
        <v>34</v>
      </c>
      <c r="B28" s="54"/>
      <c r="C28" s="55">
        <f aca="true" t="shared" si="5" ref="C28:I28">SUM(C22:C27)</f>
        <v>5884.3672639999995</v>
      </c>
      <c r="D28" s="56">
        <f t="shared" si="5"/>
        <v>6064.996000000001</v>
      </c>
      <c r="E28" s="57">
        <f t="shared" si="5"/>
        <v>3847.980000000001</v>
      </c>
      <c r="F28" s="57">
        <f t="shared" si="5"/>
        <v>864.98</v>
      </c>
      <c r="G28" s="57">
        <f t="shared" si="5"/>
        <v>1736.85</v>
      </c>
      <c r="H28" s="57">
        <f t="shared" si="5"/>
        <v>404.286</v>
      </c>
      <c r="I28" s="58">
        <f t="shared" si="5"/>
        <v>6854.096</v>
      </c>
      <c r="J28" s="59">
        <f t="shared" si="0"/>
        <v>969.728736</v>
      </c>
      <c r="K28" s="60">
        <f t="shared" si="1"/>
        <v>0.16479745272405216</v>
      </c>
      <c r="L28" s="59">
        <f>I28-D28</f>
        <v>789.0999999999985</v>
      </c>
      <c r="M28" s="60">
        <f t="shared" si="3"/>
        <v>0.1301072581086613</v>
      </c>
    </row>
    <row r="29" spans="1:13" ht="15.75" thickBot="1">
      <c r="A29" s="61"/>
      <c r="B29" s="62" t="s">
        <v>35</v>
      </c>
      <c r="C29" s="63">
        <v>145.94</v>
      </c>
      <c r="D29" s="63">
        <v>100</v>
      </c>
      <c r="E29" s="64"/>
      <c r="F29" s="64"/>
      <c r="G29" s="64"/>
      <c r="H29" s="64"/>
      <c r="I29" s="65">
        <v>100</v>
      </c>
      <c r="J29" s="66"/>
      <c r="K29" s="67"/>
      <c r="L29" s="66"/>
      <c r="M29" s="68"/>
    </row>
    <row r="30" spans="1:13" ht="15.75" thickTop="1">
      <c r="A30" s="69" t="s">
        <v>36</v>
      </c>
      <c r="B30" s="70"/>
      <c r="C30" s="71">
        <f aca="true" t="shared" si="6" ref="C30:I30">SUM(C28:C29)</f>
        <v>6030.307263999999</v>
      </c>
      <c r="D30" s="71">
        <f t="shared" si="6"/>
        <v>6164.996000000001</v>
      </c>
      <c r="E30" s="72">
        <f t="shared" si="6"/>
        <v>3847.980000000001</v>
      </c>
      <c r="F30" s="72">
        <f t="shared" si="6"/>
        <v>864.98</v>
      </c>
      <c r="G30" s="72">
        <f>SUM(G28:G29)</f>
        <v>1736.85</v>
      </c>
      <c r="H30" s="72">
        <f t="shared" si="6"/>
        <v>404.286</v>
      </c>
      <c r="I30" s="71">
        <f t="shared" si="6"/>
        <v>6954.096</v>
      </c>
      <c r="J30" s="73">
        <f>I30-C30</f>
        <v>923.7887360000004</v>
      </c>
      <c r="K30" s="74">
        <f>J30/C30</f>
        <v>0.1531909893737714</v>
      </c>
      <c r="L30" s="73">
        <f>I30-D30</f>
        <v>789.0999999999985</v>
      </c>
      <c r="M30" s="75">
        <f>L30/D30</f>
        <v>0.12799683892738914</v>
      </c>
    </row>
    <row r="31" spans="1:13" ht="15">
      <c r="A31" s="17"/>
      <c r="B31" s="18"/>
      <c r="C31" s="76"/>
      <c r="D31" s="76"/>
      <c r="E31" s="18"/>
      <c r="F31" s="18"/>
      <c r="G31" s="18"/>
      <c r="H31" s="18"/>
      <c r="I31" s="76"/>
      <c r="J31" s="17"/>
      <c r="K31" s="77"/>
      <c r="L31" s="17"/>
      <c r="M31" s="77"/>
    </row>
    <row r="32" spans="1:13" ht="15" thickBot="1">
      <c r="A32" s="93" t="s">
        <v>37</v>
      </c>
      <c r="B32" s="94"/>
      <c r="C32" s="78"/>
      <c r="D32" s="78"/>
      <c r="E32" s="79">
        <f>IF(E28=0,"",(E28-E9)/E9)</f>
        <v>0.17897684622054488</v>
      </c>
      <c r="F32" s="79">
        <f>IF(F28=0,"",(F28-F9)/F9)</f>
        <v>0.06943448480502457</v>
      </c>
      <c r="G32" s="79">
        <f>IF(G28=0,"",(G28-G9)/G9)</f>
        <v>0.0633992530459805</v>
      </c>
      <c r="H32" s="79">
        <f>IF(H28=0,"",(H28-H9)/H9)</f>
        <v>0.12600056817232316</v>
      </c>
      <c r="I32" s="80"/>
      <c r="J32" s="81"/>
      <c r="K32" s="82"/>
      <c r="L32" s="81"/>
      <c r="M32" s="83"/>
    </row>
    <row r="33" spans="1:13" ht="15">
      <c r="A33" s="84" t="s">
        <v>38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</sheetData>
  <mergeCells count="16">
    <mergeCell ref="I6:I7"/>
    <mergeCell ref="J6:K6"/>
    <mergeCell ref="A1:M1"/>
    <mergeCell ref="A2:M2"/>
    <mergeCell ref="A3:M3"/>
    <mergeCell ref="A4:M4"/>
    <mergeCell ref="L6:M6"/>
    <mergeCell ref="E5:M5"/>
    <mergeCell ref="E6:E7"/>
    <mergeCell ref="F6:F7"/>
    <mergeCell ref="G6:G7"/>
    <mergeCell ref="H6:H7"/>
    <mergeCell ref="A32:B32"/>
    <mergeCell ref="A5:B7"/>
    <mergeCell ref="C5:C7"/>
    <mergeCell ref="D5:D7"/>
  </mergeCells>
  <printOptions horizontalCentered="1"/>
  <pageMargins left="0.75" right="0.75" top="1" bottom="1" header="0.5" footer="0.7"/>
  <pageSetup firstPageNumber="8" useFirstPageNumber="1" horizontalDpi="300" verticalDpi="300" orientation="landscape" scale="69" r:id="rId1"/>
  <headerFooter alignWithMargins="0">
    <oddFooter>&amp;C&amp;"Times New Roman,Regular"Summary Tables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admzmannah</dc:creator>
  <cp:keywords/>
  <dc:description/>
  <cp:lastModifiedBy>nsfuser</cp:lastModifiedBy>
  <cp:lastPrinted>2008-01-30T16:09:06Z</cp:lastPrinted>
  <dcterms:created xsi:type="dcterms:W3CDTF">2008-01-18T15:02:57Z</dcterms:created>
  <dcterms:modified xsi:type="dcterms:W3CDTF">2008-01-30T22:01:23Z</dcterms:modified>
  <cp:category/>
  <cp:version/>
  <cp:contentType/>
  <cp:contentStatus/>
</cp:coreProperties>
</file>