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Sheet1!$A$1:$N$36</definedName>
  </definedNames>
  <calcPr calcId="125725"/>
</workbook>
</file>

<file path=xl/calcChain.xml><?xml version="1.0" encoding="utf-8"?>
<calcChain xmlns="http://schemas.openxmlformats.org/spreadsheetml/2006/main">
  <c r="J23" i="1"/>
  <c r="J29" s="1"/>
  <c r="I23"/>
  <c r="I29" s="1"/>
  <c r="H23"/>
  <c r="H29" s="1"/>
  <c r="H30" s="1"/>
  <c r="G23"/>
  <c r="G29" s="1"/>
  <c r="F23"/>
  <c r="F29" s="1"/>
  <c r="F30" s="1"/>
  <c r="E23"/>
  <c r="E29" s="1"/>
  <c r="E34" s="1"/>
  <c r="D23"/>
  <c r="D29" s="1"/>
  <c r="D34" s="1"/>
  <c r="C23"/>
  <c r="C29" s="1"/>
  <c r="C34" s="1"/>
  <c r="M28"/>
  <c r="N28" s="1"/>
  <c r="M27"/>
  <c r="N27" s="1"/>
  <c r="M26"/>
  <c r="N26" s="1"/>
  <c r="K26"/>
  <c r="L26" s="1"/>
  <c r="M25"/>
  <c r="N25" s="1"/>
  <c r="K25"/>
  <c r="L25" s="1"/>
  <c r="M24"/>
  <c r="N24" s="1"/>
  <c r="K24"/>
  <c r="L24" s="1"/>
  <c r="M23"/>
  <c r="N23" s="1"/>
  <c r="K23"/>
  <c r="L23" s="1"/>
  <c r="M22"/>
  <c r="N22" s="1"/>
  <c r="K22"/>
  <c r="L22" s="1"/>
  <c r="M21"/>
  <c r="N21" s="1"/>
  <c r="K21"/>
  <c r="L21" s="1"/>
  <c r="M20"/>
  <c r="N20" s="1"/>
  <c r="K20"/>
  <c r="L20" s="1"/>
  <c r="M19"/>
  <c r="N19" s="1"/>
  <c r="K19"/>
  <c r="L19" s="1"/>
  <c r="M18"/>
  <c r="N18" s="1"/>
  <c r="K18"/>
  <c r="L18" s="1"/>
  <c r="M17"/>
  <c r="N17" s="1"/>
  <c r="K17"/>
  <c r="L17" s="1"/>
  <c r="M16"/>
  <c r="N16" s="1"/>
  <c r="K16"/>
  <c r="L16" s="1"/>
  <c r="M15"/>
  <c r="N15" s="1"/>
  <c r="K15"/>
  <c r="L15" s="1"/>
  <c r="M14"/>
  <c r="N14" s="1"/>
  <c r="K14"/>
  <c r="L14" s="1"/>
  <c r="M13"/>
  <c r="N13" s="1"/>
  <c r="M12"/>
  <c r="N12" s="1"/>
  <c r="M11"/>
  <c r="N11" s="1"/>
  <c r="M10"/>
  <c r="N10" s="1"/>
  <c r="M29" l="1"/>
  <c r="N29" s="1"/>
  <c r="K10"/>
  <c r="L10" s="1"/>
  <c r="K11"/>
  <c r="L11" s="1"/>
  <c r="K12"/>
  <c r="L12" s="1"/>
  <c r="K13"/>
  <c r="L13" s="1"/>
  <c r="F34"/>
  <c r="H34"/>
  <c r="J34"/>
  <c r="G30"/>
  <c r="G34" s="1"/>
  <c r="I30"/>
  <c r="I34" s="1"/>
  <c r="K27"/>
  <c r="L27" s="1"/>
  <c r="K28"/>
  <c r="L28" s="1"/>
  <c r="K29"/>
  <c r="L29" s="1"/>
  <c r="M34" l="1"/>
  <c r="N34" s="1"/>
  <c r="K34"/>
  <c r="L34" s="1"/>
</calcChain>
</file>

<file path=xl/sharedStrings.xml><?xml version="1.0" encoding="utf-8"?>
<sst xmlns="http://schemas.openxmlformats.org/spreadsheetml/2006/main" count="49" uniqueCount="44">
  <si>
    <t>National Science Foundation</t>
  </si>
  <si>
    <t>By Account and Strategic Outcome Goal</t>
  </si>
  <si>
    <t>FY 2011 Request to Congress</t>
  </si>
  <si>
    <t>(Dollars in Millions)</t>
  </si>
  <si>
    <t>NSF Accounts</t>
  </si>
  <si>
    <t>FY 2009 Omnibus Actual</t>
  </si>
  <si>
    <t>FY 2009 ARRA Actual</t>
  </si>
  <si>
    <t>FY 2010 Estimate</t>
  </si>
  <si>
    <t>FY 2011 Request</t>
  </si>
  <si>
    <t>Discovery</t>
  </si>
  <si>
    <t>Learning</t>
  </si>
  <si>
    <t>Research Infrastructure</t>
  </si>
  <si>
    <t>Stewardship</t>
  </si>
  <si>
    <t>Change over FY 2009 Omnibus Actual</t>
  </si>
  <si>
    <t>Change over FY 2010 Estimate</t>
  </si>
  <si>
    <t>Amount</t>
  </si>
  <si>
    <t>Percent</t>
  </si>
  <si>
    <t>BIO</t>
  </si>
  <si>
    <t>CISE</t>
  </si>
  <si>
    <t>ENG</t>
  </si>
  <si>
    <t xml:space="preserve">   ENG Programs</t>
  </si>
  <si>
    <t xml:space="preserve">   SBIR/STTR</t>
  </si>
  <si>
    <t>GEO</t>
  </si>
  <si>
    <t>MPS</t>
  </si>
  <si>
    <t>SBE</t>
  </si>
  <si>
    <t>OCI</t>
  </si>
  <si>
    <t>OISE</t>
  </si>
  <si>
    <r>
      <t>OPP</t>
    </r>
    <r>
      <rPr>
        <vertAlign val="superscript"/>
        <sz val="11"/>
        <rFont val="Times New Roman"/>
        <family val="1"/>
      </rPr>
      <t>\1</t>
    </r>
  </si>
  <si>
    <t>IA</t>
  </si>
  <si>
    <t>U.S. Arctic Research Commission</t>
  </si>
  <si>
    <t>Research &amp; Related Activities</t>
  </si>
  <si>
    <t>Education &amp; Human Resources</t>
  </si>
  <si>
    <t>Major Research Equipment &amp; Facilities Construction</t>
  </si>
  <si>
    <t>Agency Operations &amp; Award Management</t>
  </si>
  <si>
    <t>National Science Board</t>
  </si>
  <si>
    <t>Office of Inspector General</t>
  </si>
  <si>
    <t>Total, National Science Foundation</t>
  </si>
  <si>
    <t>H-1B Visa</t>
  </si>
  <si>
    <t>Reimbursables</t>
  </si>
  <si>
    <t>Trust Fund</t>
  </si>
  <si>
    <t>Total NSF, Including H-1B Visa, Reimbursables
   &amp; Trust Fund</t>
  </si>
  <si>
    <t>Totals may not add due to rounding.</t>
  </si>
  <si>
    <r>
      <rPr>
        <vertAlign val="superscript"/>
        <sz val="9"/>
        <rFont val="Times New Roman"/>
        <family val="1"/>
      </rPr>
      <t>\1</t>
    </r>
    <r>
      <rPr>
        <sz val="9"/>
        <rFont val="Times New Roman"/>
        <family val="1"/>
      </rPr>
      <t xml:space="preserve"> Funding for FY 2010 excludes a one-time appropriation transfer of $54.0 million to U.S. Coast Guard per P.L. 111-117.</t>
    </r>
  </si>
  <si>
    <t>Percent Increase over Prior Year</t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</si>
</sst>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&quot;$&quot;#,##0"/>
    <numFmt numFmtId="166" formatCode="0.0%"/>
    <numFmt numFmtId="167" formatCode="#,##0.00;\-#,##0.00;&quot;-&quot;??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2" borderId="7" xfId="0" applyFont="1" applyFill="1" applyBorder="1" applyAlignment="1"/>
    <xf numFmtId="0" fontId="4" fillId="2" borderId="0" xfId="0" applyFont="1" applyFill="1" applyBorder="1" applyAlignment="1"/>
    <xf numFmtId="164" fontId="4" fillId="2" borderId="12" xfId="0" applyNumberFormat="1" applyFont="1" applyFill="1" applyBorder="1" applyAlignment="1"/>
    <xf numFmtId="165" fontId="4" fillId="2" borderId="4" xfId="0" applyNumberFormat="1" applyFont="1" applyFill="1" applyBorder="1" applyAlignment="1"/>
    <xf numFmtId="164" fontId="4" fillId="2" borderId="13" xfId="0" applyNumberFormat="1" applyFont="1" applyFill="1" applyBorder="1" applyAlignment="1"/>
    <xf numFmtId="0" fontId="4" fillId="2" borderId="4" xfId="0" applyFont="1" applyFill="1" applyBorder="1" applyAlignment="1"/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164" fontId="4" fillId="2" borderId="17" xfId="0" applyNumberFormat="1" applyFont="1" applyFill="1" applyBorder="1" applyAlignment="1"/>
    <xf numFmtId="0" fontId="4" fillId="2" borderId="12" xfId="0" applyFont="1" applyFill="1" applyBorder="1" applyAlignment="1"/>
    <xf numFmtId="0" fontId="4" fillId="2" borderId="18" xfId="0" applyFont="1" applyFill="1" applyBorder="1" applyAlignment="1"/>
    <xf numFmtId="0" fontId="5" fillId="0" borderId="7" xfId="0" applyFont="1" applyBorder="1" applyAlignment="1"/>
    <xf numFmtId="0" fontId="5" fillId="0" borderId="0" xfId="0" applyFont="1" applyBorder="1" applyAlignment="1"/>
    <xf numFmtId="164" fontId="5" fillId="0" borderId="8" xfId="0" applyNumberFormat="1" applyFont="1" applyBorder="1"/>
    <xf numFmtId="4" fontId="5" fillId="0" borderId="0" xfId="0" applyNumberFormat="1" applyFont="1" applyBorder="1" applyAlignment="1"/>
    <xf numFmtId="164" fontId="5" fillId="0" borderId="7" xfId="0" applyNumberFormat="1" applyFont="1" applyBorder="1"/>
    <xf numFmtId="4" fontId="5" fillId="0" borderId="7" xfId="0" applyNumberFormat="1" applyFont="1" applyBorder="1" applyAlignment="1"/>
    <xf numFmtId="166" fontId="5" fillId="0" borderId="14" xfId="1" applyNumberFormat="1" applyFont="1" applyBorder="1" applyAlignment="1"/>
    <xf numFmtId="4" fontId="5" fillId="0" borderId="8" xfId="0" applyNumberFormat="1" applyFont="1" applyBorder="1"/>
    <xf numFmtId="4" fontId="5" fillId="0" borderId="7" xfId="0" applyNumberFormat="1" applyFont="1" applyBorder="1"/>
    <xf numFmtId="0" fontId="7" fillId="0" borderId="0" xfId="0" applyFont="1" applyBorder="1" applyAlignment="1"/>
    <xf numFmtId="4" fontId="7" fillId="0" borderId="8" xfId="0" applyNumberFormat="1" applyFont="1" applyBorder="1"/>
    <xf numFmtId="4" fontId="7" fillId="0" borderId="0" xfId="0" applyNumberFormat="1" applyFont="1" applyBorder="1" applyAlignment="1"/>
    <xf numFmtId="4" fontId="7" fillId="0" borderId="7" xfId="0" applyNumberFormat="1" applyFont="1" applyBorder="1"/>
    <xf numFmtId="4" fontId="7" fillId="0" borderId="7" xfId="0" applyNumberFormat="1" applyFont="1" applyBorder="1" applyAlignment="1"/>
    <xf numFmtId="166" fontId="7" fillId="0" borderId="14" xfId="1" applyNumberFormat="1" applyFont="1" applyBorder="1" applyAlignment="1"/>
    <xf numFmtId="4" fontId="7" fillId="0" borderId="0" xfId="0" applyNumberFormat="1" applyFont="1" applyBorder="1"/>
    <xf numFmtId="0" fontId="6" fillId="0" borderId="0" xfId="0" applyFont="1"/>
    <xf numFmtId="4" fontId="6" fillId="0" borderId="0" xfId="0" applyNumberFormat="1" applyFont="1"/>
    <xf numFmtId="0" fontId="5" fillId="0" borderId="19" xfId="0" applyFont="1" applyBorder="1" applyAlignment="1"/>
    <xf numFmtId="0" fontId="5" fillId="0" borderId="20" xfId="0" applyFont="1" applyBorder="1" applyAlignment="1"/>
    <xf numFmtId="4" fontId="5" fillId="0" borderId="17" xfId="0" applyNumberFormat="1" applyFont="1" applyBorder="1" applyAlignment="1"/>
    <xf numFmtId="4" fontId="5" fillId="0" borderId="19" xfId="0" applyNumberFormat="1" applyFont="1" applyBorder="1" applyAlignment="1"/>
    <xf numFmtId="166" fontId="5" fillId="0" borderId="20" xfId="1" applyNumberFormat="1" applyFont="1" applyBorder="1" applyAlignment="1"/>
    <xf numFmtId="0" fontId="4" fillId="0" borderId="7" xfId="0" applyFont="1" applyBorder="1" applyAlignment="1"/>
    <xf numFmtId="0" fontId="4" fillId="0" borderId="0" xfId="0" applyFont="1" applyBorder="1" applyAlignment="1"/>
    <xf numFmtId="164" fontId="4" fillId="0" borderId="21" xfId="0" applyNumberFormat="1" applyFont="1" applyBorder="1"/>
    <xf numFmtId="164" fontId="4" fillId="0" borderId="0" xfId="0" applyNumberFormat="1" applyFont="1" applyBorder="1" applyAlignment="1"/>
    <xf numFmtId="164" fontId="4" fillId="0" borderId="22" xfId="0" applyNumberFormat="1" applyFont="1" applyBorder="1"/>
    <xf numFmtId="164" fontId="4" fillId="0" borderId="7" xfId="0" applyNumberFormat="1" applyFont="1" applyBorder="1" applyAlignment="1"/>
    <xf numFmtId="166" fontId="4" fillId="0" borderId="14" xfId="0" applyNumberFormat="1" applyFont="1" applyBorder="1" applyAlignment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 applyAlignment="1">
      <alignment vertical="top"/>
    </xf>
    <xf numFmtId="164" fontId="4" fillId="0" borderId="7" xfId="0" applyNumberFormat="1" applyFont="1" applyBorder="1" applyAlignment="1">
      <alignment vertical="top"/>
    </xf>
    <xf numFmtId="0" fontId="9" fillId="0" borderId="7" xfId="0" applyFont="1" applyBorder="1" applyAlignment="1"/>
    <xf numFmtId="0" fontId="10" fillId="0" borderId="0" xfId="0" applyFont="1" applyBorder="1" applyAlignment="1"/>
    <xf numFmtId="164" fontId="10" fillId="0" borderId="8" xfId="0" applyNumberFormat="1" applyFont="1" applyFill="1" applyBorder="1" applyAlignment="1"/>
    <xf numFmtId="164" fontId="10" fillId="0" borderId="4" xfId="0" applyNumberFormat="1" applyFont="1" applyBorder="1" applyAlignment="1"/>
    <xf numFmtId="164" fontId="10" fillId="0" borderId="0" xfId="0" applyNumberFormat="1" applyFont="1" applyBorder="1" applyAlignment="1"/>
    <xf numFmtId="164" fontId="10" fillId="0" borderId="27" xfId="0" applyNumberFormat="1" applyFont="1" applyBorder="1" applyAlignment="1"/>
    <xf numFmtId="164" fontId="10" fillId="0" borderId="8" xfId="0" applyNumberFormat="1" applyFont="1" applyBorder="1" applyAlignment="1"/>
    <xf numFmtId="164" fontId="10" fillId="0" borderId="14" xfId="0" applyNumberFormat="1" applyFont="1" applyBorder="1" applyAlignment="1"/>
    <xf numFmtId="0" fontId="9" fillId="0" borderId="28" xfId="0" applyFont="1" applyBorder="1" applyAlignment="1"/>
    <xf numFmtId="0" fontId="10" fillId="0" borderId="29" xfId="0" applyFont="1" applyBorder="1" applyAlignment="1"/>
    <xf numFmtId="164" fontId="10" fillId="0" borderId="30" xfId="0" applyNumberFormat="1" applyFont="1" applyBorder="1" applyAlignment="1"/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0" fontId="5" fillId="0" borderId="0" xfId="0" applyFont="1"/>
    <xf numFmtId="0" fontId="11" fillId="0" borderId="0" xfId="0" applyFont="1"/>
    <xf numFmtId="167" fontId="0" fillId="0" borderId="35" xfId="0" applyNumberFormat="1" applyBorder="1" applyAlignment="1">
      <alignment vertical="top"/>
    </xf>
    <xf numFmtId="167" fontId="0" fillId="0" borderId="17" xfId="0" applyNumberFormat="1" applyBorder="1" applyAlignment="1">
      <alignment vertical="top"/>
    </xf>
    <xf numFmtId="167" fontId="0" fillId="0" borderId="20" xfId="0" applyNumberFormat="1" applyBorder="1" applyAlignment="1">
      <alignment vertical="top"/>
    </xf>
    <xf numFmtId="167" fontId="0" fillId="0" borderId="0" xfId="0" applyNumberFormat="1" applyBorder="1" applyAlignment="1">
      <alignment vertical="top"/>
    </xf>
    <xf numFmtId="167" fontId="13" fillId="0" borderId="0" xfId="0" applyNumberFormat="1" applyFont="1" applyBorder="1" applyAlignment="1">
      <alignment vertical="top"/>
    </xf>
    <xf numFmtId="167" fontId="0" fillId="0" borderId="7" xfId="0" applyNumberFormat="1" applyBorder="1" applyAlignment="1">
      <alignment vertical="top"/>
    </xf>
    <xf numFmtId="167" fontId="0" fillId="0" borderId="8" xfId="0" applyNumberFormat="1" applyBorder="1" applyAlignment="1">
      <alignment vertical="top"/>
    </xf>
    <xf numFmtId="164" fontId="5" fillId="0" borderId="0" xfId="0" applyNumberFormat="1" applyFont="1" applyBorder="1" applyAlignment="1"/>
    <xf numFmtId="164" fontId="5" fillId="0" borderId="7" xfId="0" applyNumberFormat="1" applyFont="1" applyBorder="1" applyAlignment="1"/>
    <xf numFmtId="0" fontId="4" fillId="0" borderId="32" xfId="0" applyFont="1" applyBorder="1" applyAlignment="1"/>
    <xf numFmtId="0" fontId="4" fillId="0" borderId="36" xfId="0" applyFont="1" applyBorder="1" applyAlignment="1"/>
    <xf numFmtId="164" fontId="4" fillId="0" borderId="37" xfId="0" applyNumberFormat="1" applyFont="1" applyBorder="1"/>
    <xf numFmtId="164" fontId="4" fillId="0" borderId="36" xfId="0" applyNumberFormat="1" applyFont="1" applyBorder="1" applyAlignment="1"/>
    <xf numFmtId="164" fontId="4" fillId="0" borderId="32" xfId="0" applyNumberFormat="1" applyFont="1" applyBorder="1"/>
    <xf numFmtId="164" fontId="4" fillId="0" borderId="32" xfId="0" applyNumberFormat="1" applyFont="1" applyBorder="1" applyAlignment="1"/>
    <xf numFmtId="166" fontId="4" fillId="0" borderId="33" xfId="0" applyNumberFormat="1" applyFont="1" applyBorder="1" applyAlignment="1"/>
    <xf numFmtId="0" fontId="5" fillId="0" borderId="11" xfId="0" applyFont="1" applyBorder="1" applyAlignment="1"/>
    <xf numFmtId="166" fontId="5" fillId="0" borderId="1" xfId="1" applyNumberFormat="1" applyFont="1" applyBorder="1" applyAlignment="1">
      <alignment horizontal="right"/>
    </xf>
    <xf numFmtId="166" fontId="5" fillId="0" borderId="11" xfId="1" applyNumberFormat="1" applyFont="1" applyBorder="1" applyAlignment="1"/>
    <xf numFmtId="166" fontId="5" fillId="0" borderId="10" xfId="1" applyNumberFormat="1" applyFont="1" applyBorder="1" applyAlignment="1"/>
    <xf numFmtId="166" fontId="5" fillId="0" borderId="34" xfId="1" applyNumberFormat="1" applyFont="1" applyBorder="1" applyAlignment="1"/>
    <xf numFmtId="0" fontId="5" fillId="0" borderId="34" xfId="0" applyFont="1" applyBorder="1" applyAlignment="1"/>
    <xf numFmtId="164" fontId="10" fillId="0" borderId="25" xfId="0" applyNumberFormat="1" applyFont="1" applyBorder="1" applyAlignment="1"/>
    <xf numFmtId="164" fontId="10" fillId="0" borderId="24" xfId="0" applyNumberFormat="1" applyFont="1" applyBorder="1" applyAlignment="1"/>
    <xf numFmtId="164" fontId="10" fillId="0" borderId="23" xfId="0" applyNumberFormat="1" applyFont="1" applyBorder="1" applyAlignment="1"/>
    <xf numFmtId="166" fontId="10" fillId="0" borderId="26" xfId="0" applyNumberFormat="1" applyFont="1" applyBorder="1" applyAlignment="1"/>
    <xf numFmtId="166" fontId="10" fillId="0" borderId="26" xfId="1" applyNumberFormat="1" applyFont="1" applyBorder="1" applyAlignment="1"/>
    <xf numFmtId="4" fontId="10" fillId="0" borderId="8" xfId="0" applyNumberFormat="1" applyFont="1" applyFill="1" applyBorder="1" applyAlignment="1"/>
    <xf numFmtId="4" fontId="10" fillId="0" borderId="30" xfId="0" applyNumberFormat="1" applyFont="1" applyFill="1" applyBorder="1" applyAlignment="1"/>
    <xf numFmtId="0" fontId="10" fillId="0" borderId="23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right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workbookViewId="0">
      <selection activeCell="A17" sqref="A17"/>
    </sheetView>
  </sheetViews>
  <sheetFormatPr defaultRowHeight="15"/>
  <cols>
    <col min="1" max="1" width="2.85546875" customWidth="1"/>
    <col min="2" max="2" width="48.140625" customWidth="1"/>
    <col min="3" max="3" width="10.5703125" customWidth="1"/>
    <col min="4" max="4" width="11.140625" customWidth="1"/>
    <col min="5" max="5" width="11" customWidth="1"/>
    <col min="6" max="6" width="12" customWidth="1"/>
    <col min="7" max="7" width="10.5703125" customWidth="1"/>
    <col min="8" max="8" width="14.42578125" customWidth="1"/>
    <col min="9" max="9" width="12.140625" customWidth="1"/>
    <col min="10" max="10" width="10.7109375" customWidth="1"/>
  </cols>
  <sheetData>
    <row r="1" spans="1:16" ht="18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6" ht="18.7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6" ht="18.75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6" ht="15.75" thickBot="1">
      <c r="A4" s="104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6" ht="15.75" thickBot="1">
      <c r="A5" s="105" t="s">
        <v>4</v>
      </c>
      <c r="B5" s="106"/>
      <c r="C5" s="99" t="s">
        <v>5</v>
      </c>
      <c r="D5" s="99" t="s">
        <v>6</v>
      </c>
      <c r="E5" s="99" t="s">
        <v>7</v>
      </c>
      <c r="F5" s="112" t="s">
        <v>8</v>
      </c>
      <c r="G5" s="112"/>
      <c r="H5" s="112"/>
      <c r="I5" s="112"/>
      <c r="J5" s="112"/>
      <c r="K5" s="112"/>
      <c r="L5" s="112"/>
      <c r="M5" s="112"/>
      <c r="N5" s="113"/>
    </row>
    <row r="6" spans="1:16" ht="46.5" customHeight="1" thickBot="1">
      <c r="A6" s="107"/>
      <c r="B6" s="108"/>
      <c r="C6" s="111"/>
      <c r="D6" s="111"/>
      <c r="E6" s="111"/>
      <c r="F6" s="97" t="s">
        <v>9</v>
      </c>
      <c r="G6" s="97" t="s">
        <v>10</v>
      </c>
      <c r="H6" s="97" t="s">
        <v>11</v>
      </c>
      <c r="I6" s="97" t="s">
        <v>12</v>
      </c>
      <c r="J6" s="99" t="s">
        <v>8</v>
      </c>
      <c r="K6" s="101" t="s">
        <v>13</v>
      </c>
      <c r="L6" s="102"/>
      <c r="M6" s="101" t="s">
        <v>14</v>
      </c>
      <c r="N6" s="102"/>
    </row>
    <row r="7" spans="1:16" ht="15.75" thickBot="1">
      <c r="A7" s="109"/>
      <c r="B7" s="110"/>
      <c r="C7" s="100"/>
      <c r="D7" s="100"/>
      <c r="E7" s="100"/>
      <c r="F7" s="98"/>
      <c r="G7" s="98"/>
      <c r="H7" s="98"/>
      <c r="I7" s="98"/>
      <c r="J7" s="100"/>
      <c r="K7" s="1" t="s">
        <v>15</v>
      </c>
      <c r="L7" s="2" t="s">
        <v>16</v>
      </c>
      <c r="M7" s="1" t="s">
        <v>15</v>
      </c>
      <c r="N7" s="2" t="s">
        <v>16</v>
      </c>
    </row>
    <row r="8" spans="1:16">
      <c r="A8" s="3" t="s">
        <v>5</v>
      </c>
      <c r="B8" s="4"/>
      <c r="C8" s="5">
        <v>6468.7590126100013</v>
      </c>
      <c r="D8" s="5">
        <v>2401.6626109999997</v>
      </c>
      <c r="E8" s="6"/>
      <c r="F8" s="7">
        <v>3448.6277986099999</v>
      </c>
      <c r="G8" s="7">
        <v>905.12137900000016</v>
      </c>
      <c r="H8" s="7">
        <v>1703.5709670000001</v>
      </c>
      <c r="I8" s="7">
        <v>411.43886800000007</v>
      </c>
      <c r="J8" s="8"/>
      <c r="K8" s="3"/>
      <c r="L8" s="9"/>
      <c r="M8" s="3"/>
      <c r="N8" s="9"/>
    </row>
    <row r="9" spans="1:16">
      <c r="A9" s="10" t="s">
        <v>7</v>
      </c>
      <c r="B9" s="11"/>
      <c r="C9" s="5"/>
      <c r="D9" s="5"/>
      <c r="E9" s="5">
        <v>6872.5099999999993</v>
      </c>
      <c r="F9" s="12">
        <v>3813.2</v>
      </c>
      <c r="G9" s="12">
        <v>967.38000000000011</v>
      </c>
      <c r="H9" s="12">
        <v>1662.1799999999998</v>
      </c>
      <c r="I9" s="12">
        <v>429.75</v>
      </c>
      <c r="J9" s="13"/>
      <c r="K9" s="10"/>
      <c r="L9" s="14"/>
      <c r="M9" s="10"/>
      <c r="N9" s="14"/>
    </row>
    <row r="10" spans="1:16">
      <c r="A10" s="15"/>
      <c r="B10" s="16" t="s">
        <v>17</v>
      </c>
      <c r="C10" s="17">
        <v>656.61926999999991</v>
      </c>
      <c r="D10" s="17">
        <v>259.99973</v>
      </c>
      <c r="E10" s="17">
        <v>714.54</v>
      </c>
      <c r="F10" s="71">
        <v>577.84</v>
      </c>
      <c r="G10" s="71">
        <v>52.449999999999996</v>
      </c>
      <c r="H10" s="71">
        <v>123.22999999999999</v>
      </c>
      <c r="I10" s="71">
        <v>14.29</v>
      </c>
      <c r="J10" s="19">
        <v>767.81</v>
      </c>
      <c r="K10" s="72">
        <f>J10-C10</f>
        <v>111.19073000000003</v>
      </c>
      <c r="L10" s="21">
        <f>K10/C10</f>
        <v>0.16933820720796094</v>
      </c>
      <c r="M10" s="72">
        <f>J10-E10</f>
        <v>53.269999999999982</v>
      </c>
      <c r="N10" s="21">
        <f>M10/E10</f>
        <v>7.4551459680353774E-2</v>
      </c>
    </row>
    <row r="11" spans="1:16">
      <c r="A11" s="15"/>
      <c r="B11" s="16" t="s">
        <v>18</v>
      </c>
      <c r="C11" s="22">
        <v>574.50026800000001</v>
      </c>
      <c r="D11" s="22">
        <v>234.99999799999998</v>
      </c>
      <c r="E11" s="22">
        <v>618.83000000000004</v>
      </c>
      <c r="F11" s="18">
        <v>600.87</v>
      </c>
      <c r="G11" s="18">
        <v>38.840000000000003</v>
      </c>
      <c r="H11" s="18">
        <v>30.6</v>
      </c>
      <c r="I11" s="18">
        <v>14.2</v>
      </c>
      <c r="J11" s="23">
        <v>684.51</v>
      </c>
      <c r="K11" s="20">
        <f t="shared" ref="K11:K29" si="0">J11-C11</f>
        <v>110.00973199999999</v>
      </c>
      <c r="L11" s="21">
        <f t="shared" ref="L11:L29" si="1">K11/C11</f>
        <v>0.19148769483254616</v>
      </c>
      <c r="M11" s="20">
        <f t="shared" ref="M11:M29" si="2">J11-E11</f>
        <v>65.67999999999995</v>
      </c>
      <c r="N11" s="21">
        <f t="shared" ref="N11:N29" si="3">M11/E11</f>
        <v>0.10613577234458567</v>
      </c>
    </row>
    <row r="12" spans="1:16">
      <c r="A12" s="15"/>
      <c r="B12" s="16" t="s">
        <v>19</v>
      </c>
      <c r="C12" s="22">
        <v>664.98661300000003</v>
      </c>
      <c r="D12" s="22">
        <v>264.98861099999999</v>
      </c>
      <c r="E12" s="22">
        <v>743.93000000000018</v>
      </c>
      <c r="F12" s="18">
        <v>703.36000000000013</v>
      </c>
      <c r="G12" s="18">
        <v>73.989999999999995</v>
      </c>
      <c r="H12" s="18">
        <v>33.33</v>
      </c>
      <c r="I12" s="18">
        <v>14.99</v>
      </c>
      <c r="J12" s="23">
        <v>825.67000000000019</v>
      </c>
      <c r="K12" s="20">
        <f>J12-C12</f>
        <v>160.68338700000015</v>
      </c>
      <c r="L12" s="21">
        <f>K12/C12</f>
        <v>0.24163401767608236</v>
      </c>
      <c r="M12" s="20">
        <f>J12-E12</f>
        <v>81.740000000000009</v>
      </c>
      <c r="N12" s="21">
        <f>M12/E12</f>
        <v>0.10987592918688585</v>
      </c>
    </row>
    <row r="13" spans="1:16">
      <c r="A13" s="15"/>
      <c r="B13" s="24" t="s">
        <v>20</v>
      </c>
      <c r="C13" s="25">
        <v>574.59557000000007</v>
      </c>
      <c r="D13" s="25">
        <v>215.08308199999999</v>
      </c>
      <c r="E13" s="25">
        <v>618.1600000000002</v>
      </c>
      <c r="F13" s="26">
        <v>560.50000000000011</v>
      </c>
      <c r="G13" s="26">
        <v>73.989999999999995</v>
      </c>
      <c r="H13" s="26">
        <v>33.33</v>
      </c>
      <c r="I13" s="26">
        <v>14.99</v>
      </c>
      <c r="J13" s="27">
        <v>682.81000000000017</v>
      </c>
      <c r="K13" s="28">
        <f t="shared" si="0"/>
        <v>108.21443000000011</v>
      </c>
      <c r="L13" s="29">
        <f t="shared" si="1"/>
        <v>0.18833147286534091</v>
      </c>
      <c r="M13" s="28">
        <f t="shared" si="2"/>
        <v>64.649999999999977</v>
      </c>
      <c r="N13" s="29">
        <f t="shared" si="3"/>
        <v>0.10458457357318486</v>
      </c>
    </row>
    <row r="14" spans="1:16" s="31" customFormat="1">
      <c r="A14" s="15"/>
      <c r="B14" s="24" t="s">
        <v>21</v>
      </c>
      <c r="C14" s="25">
        <v>90.391042999999996</v>
      </c>
      <c r="D14" s="25">
        <v>49.905529000000001</v>
      </c>
      <c r="E14" s="25">
        <v>125.77</v>
      </c>
      <c r="F14" s="30">
        <v>142.85999999999999</v>
      </c>
      <c r="G14" s="68">
        <v>0</v>
      </c>
      <c r="H14" s="68">
        <v>0</v>
      </c>
      <c r="I14" s="68">
        <v>0</v>
      </c>
      <c r="J14" s="27">
        <v>142.85999999999999</v>
      </c>
      <c r="K14" s="28">
        <f t="shared" si="0"/>
        <v>52.468956999999989</v>
      </c>
      <c r="L14" s="29">
        <f t="shared" si="1"/>
        <v>0.58046633005440584</v>
      </c>
      <c r="M14" s="28">
        <f t="shared" si="2"/>
        <v>17.089999999999989</v>
      </c>
      <c r="N14" s="29">
        <f t="shared" si="3"/>
        <v>0.13588296096048333</v>
      </c>
      <c r="P14" s="32"/>
    </row>
    <row r="15" spans="1:16">
      <c r="A15" s="15"/>
      <c r="B15" s="16" t="s">
        <v>22</v>
      </c>
      <c r="C15" s="22">
        <v>808.53474600000004</v>
      </c>
      <c r="D15" s="22">
        <v>346.99973999999997</v>
      </c>
      <c r="E15" s="22">
        <v>889.64</v>
      </c>
      <c r="F15" s="18">
        <v>504.35</v>
      </c>
      <c r="G15" s="18">
        <v>45.500000000000007</v>
      </c>
      <c r="H15" s="18">
        <v>387.6</v>
      </c>
      <c r="I15" s="18">
        <v>17.84</v>
      </c>
      <c r="J15" s="23">
        <v>955.29</v>
      </c>
      <c r="K15" s="20">
        <f t="shared" si="0"/>
        <v>146.75525399999992</v>
      </c>
      <c r="L15" s="21">
        <f t="shared" si="1"/>
        <v>0.18150766522531106</v>
      </c>
      <c r="M15" s="20">
        <f t="shared" si="2"/>
        <v>65.649999999999977</v>
      </c>
      <c r="N15" s="21">
        <f t="shared" si="3"/>
        <v>7.3793894159435255E-2</v>
      </c>
    </row>
    <row r="16" spans="1:16">
      <c r="A16" s="15"/>
      <c r="B16" s="16" t="s">
        <v>23</v>
      </c>
      <c r="C16" s="22">
        <v>1243.877252</v>
      </c>
      <c r="D16" s="22">
        <v>474.97250499999996</v>
      </c>
      <c r="E16" s="22">
        <v>1351.84</v>
      </c>
      <c r="F16" s="18">
        <v>972.35</v>
      </c>
      <c r="G16" s="18">
        <v>65.009999999999991</v>
      </c>
      <c r="H16" s="18">
        <v>349.09999999999997</v>
      </c>
      <c r="I16" s="18">
        <v>23.45</v>
      </c>
      <c r="J16" s="23">
        <v>1409.9099999999999</v>
      </c>
      <c r="K16" s="20">
        <f t="shared" si="0"/>
        <v>166.03274799999986</v>
      </c>
      <c r="L16" s="21">
        <f t="shared" si="1"/>
        <v>0.13348000997127316</v>
      </c>
      <c r="M16" s="20">
        <f t="shared" si="2"/>
        <v>58.069999999999936</v>
      </c>
      <c r="N16" s="21">
        <f t="shared" si="3"/>
        <v>4.2956267013847749E-2</v>
      </c>
    </row>
    <row r="17" spans="1:14">
      <c r="A17" s="15"/>
      <c r="B17" s="16" t="s">
        <v>24</v>
      </c>
      <c r="C17" s="22">
        <v>240.562614</v>
      </c>
      <c r="D17" s="22">
        <v>84.96734699999999</v>
      </c>
      <c r="E17" s="22">
        <v>255.24999999999997</v>
      </c>
      <c r="F17" s="18">
        <v>200.99999999999997</v>
      </c>
      <c r="G17" s="18">
        <v>15.67</v>
      </c>
      <c r="H17" s="18">
        <v>46.36</v>
      </c>
      <c r="I17" s="18">
        <v>5.76</v>
      </c>
      <c r="J17" s="23">
        <v>268.78999999999996</v>
      </c>
      <c r="K17" s="20">
        <f t="shared" si="0"/>
        <v>28.227385999999967</v>
      </c>
      <c r="L17" s="21">
        <f t="shared" si="1"/>
        <v>0.11733903922410806</v>
      </c>
      <c r="M17" s="20">
        <f t="shared" si="2"/>
        <v>13.539999999999992</v>
      </c>
      <c r="N17" s="21">
        <f t="shared" si="3"/>
        <v>5.304603330068558E-2</v>
      </c>
    </row>
    <row r="18" spans="1:14">
      <c r="A18" s="15"/>
      <c r="B18" s="16" t="s">
        <v>25</v>
      </c>
      <c r="C18" s="22">
        <v>199.22750400000001</v>
      </c>
      <c r="D18" s="22">
        <v>80</v>
      </c>
      <c r="E18" s="22">
        <v>214.28</v>
      </c>
      <c r="F18" s="18">
        <v>73.12</v>
      </c>
      <c r="G18" s="18">
        <v>11.209999999999999</v>
      </c>
      <c r="H18" s="18">
        <v>138.66</v>
      </c>
      <c r="I18" s="18">
        <v>5.08</v>
      </c>
      <c r="J18" s="23">
        <v>228.07</v>
      </c>
      <c r="K18" s="20">
        <f t="shared" si="0"/>
        <v>28.842495999999983</v>
      </c>
      <c r="L18" s="21">
        <f t="shared" si="1"/>
        <v>0.14477165763217101</v>
      </c>
      <c r="M18" s="20">
        <f t="shared" si="2"/>
        <v>13.789999999999992</v>
      </c>
      <c r="N18" s="21">
        <f t="shared" si="3"/>
        <v>6.4355049467985773E-2</v>
      </c>
    </row>
    <row r="19" spans="1:14">
      <c r="A19" s="15"/>
      <c r="B19" s="16" t="s">
        <v>26</v>
      </c>
      <c r="C19" s="22">
        <v>47.451115999999999</v>
      </c>
      <c r="D19" s="22">
        <v>13.979998999999999</v>
      </c>
      <c r="E19" s="22">
        <v>47.83</v>
      </c>
      <c r="F19" s="18">
        <v>38.770000000000003</v>
      </c>
      <c r="G19" s="18">
        <v>12.829999999999998</v>
      </c>
      <c r="H19" s="18">
        <v>0.1</v>
      </c>
      <c r="I19" s="18">
        <v>1.56</v>
      </c>
      <c r="J19" s="23">
        <v>53.26</v>
      </c>
      <c r="K19" s="20">
        <f t="shared" si="0"/>
        <v>5.808883999999999</v>
      </c>
      <c r="L19" s="21">
        <f t="shared" si="1"/>
        <v>0.12241827989883314</v>
      </c>
      <c r="M19" s="20">
        <f t="shared" si="2"/>
        <v>5.43</v>
      </c>
      <c r="N19" s="21">
        <f t="shared" si="3"/>
        <v>0.11352707505749529</v>
      </c>
    </row>
    <row r="20" spans="1:14" ht="18">
      <c r="A20" s="15"/>
      <c r="B20" s="16" t="s">
        <v>27</v>
      </c>
      <c r="C20" s="22">
        <v>473.549375</v>
      </c>
      <c r="D20" s="22">
        <v>171.885435</v>
      </c>
      <c r="E20" s="22">
        <v>451.15999999999997</v>
      </c>
      <c r="F20" s="18">
        <v>123.96000000000001</v>
      </c>
      <c r="G20" s="18">
        <v>6.9899999999999993</v>
      </c>
      <c r="H20" s="18">
        <v>391.15</v>
      </c>
      <c r="I20" s="18">
        <v>5.8900000000000006</v>
      </c>
      <c r="J20" s="23">
        <v>527.99</v>
      </c>
      <c r="K20" s="20">
        <f t="shared" si="0"/>
        <v>54.440625000000011</v>
      </c>
      <c r="L20" s="21">
        <f t="shared" si="1"/>
        <v>0.11496293285151102</v>
      </c>
      <c r="M20" s="20">
        <f t="shared" si="2"/>
        <v>76.830000000000041</v>
      </c>
      <c r="N20" s="21">
        <f t="shared" si="3"/>
        <v>0.17029435233620013</v>
      </c>
    </row>
    <row r="21" spans="1:14">
      <c r="A21" s="15"/>
      <c r="B21" s="16" t="s">
        <v>28</v>
      </c>
      <c r="C21" s="22">
        <v>241.57629461000005</v>
      </c>
      <c r="D21" s="22">
        <v>129.850776</v>
      </c>
      <c r="E21" s="22">
        <v>275.03999999999996</v>
      </c>
      <c r="F21" s="18">
        <v>179.8</v>
      </c>
      <c r="G21" s="18">
        <v>21.830000000000002</v>
      </c>
      <c r="H21" s="18">
        <v>93.04</v>
      </c>
      <c r="I21" s="18">
        <v>1.26</v>
      </c>
      <c r="J21" s="23">
        <v>295.92999999999995</v>
      </c>
      <c r="K21" s="20">
        <f t="shared" si="0"/>
        <v>54.353705389999902</v>
      </c>
      <c r="L21" s="21">
        <f t="shared" si="1"/>
        <v>0.2249960223860058</v>
      </c>
      <c r="M21" s="20">
        <f t="shared" si="2"/>
        <v>20.889999999999986</v>
      </c>
      <c r="N21" s="21">
        <f t="shared" si="3"/>
        <v>7.5952588714368774E-2</v>
      </c>
    </row>
    <row r="22" spans="1:14">
      <c r="A22" s="33"/>
      <c r="B22" s="34" t="s">
        <v>29</v>
      </c>
      <c r="C22" s="22">
        <v>1.5</v>
      </c>
      <c r="D22" s="64">
        <v>0</v>
      </c>
      <c r="E22" s="22">
        <v>1.58</v>
      </c>
      <c r="F22" s="35">
        <v>1.6</v>
      </c>
      <c r="G22" s="65">
        <v>0</v>
      </c>
      <c r="H22" s="65">
        <v>0</v>
      </c>
      <c r="I22" s="66">
        <v>0</v>
      </c>
      <c r="J22" s="23">
        <v>1.6</v>
      </c>
      <c r="K22" s="36">
        <f t="shared" si="0"/>
        <v>0.10000000000000009</v>
      </c>
      <c r="L22" s="37">
        <f t="shared" si="1"/>
        <v>6.6666666666666721E-2</v>
      </c>
      <c r="M22" s="36">
        <f t="shared" si="2"/>
        <v>2.0000000000000018E-2</v>
      </c>
      <c r="N22" s="37">
        <f t="shared" si="3"/>
        <v>1.2658227848101276E-2</v>
      </c>
    </row>
    <row r="23" spans="1:14">
      <c r="A23" s="38" t="s">
        <v>30</v>
      </c>
      <c r="B23" s="39"/>
      <c r="C23" s="40">
        <f>SUM(C10:C12,C15:C21,C22)</f>
        <v>5152.3850526100014</v>
      </c>
      <c r="D23" s="40">
        <f t="shared" ref="D23:J23" si="4">SUM(D10:D12,D15:D21,D22)</f>
        <v>2062.6441409999998</v>
      </c>
      <c r="E23" s="40">
        <f t="shared" si="4"/>
        <v>5563.9199999999992</v>
      </c>
      <c r="F23" s="41">
        <f t="shared" si="4"/>
        <v>3977.02</v>
      </c>
      <c r="G23" s="41">
        <f t="shared" si="4"/>
        <v>344.31999999999994</v>
      </c>
      <c r="H23" s="41">
        <f t="shared" si="4"/>
        <v>1593.1699999999996</v>
      </c>
      <c r="I23" s="41">
        <f t="shared" si="4"/>
        <v>104.32000000000001</v>
      </c>
      <c r="J23" s="42">
        <f t="shared" si="4"/>
        <v>6018.8300000000008</v>
      </c>
      <c r="K23" s="43">
        <f t="shared" si="0"/>
        <v>866.44494738999947</v>
      </c>
      <c r="L23" s="44">
        <f t="shared" si="1"/>
        <v>0.16816385781398296</v>
      </c>
      <c r="M23" s="43">
        <f t="shared" si="2"/>
        <v>454.91000000000167</v>
      </c>
      <c r="N23" s="44">
        <f t="shared" si="3"/>
        <v>8.1760701088441551E-2</v>
      </c>
    </row>
    <row r="24" spans="1:14">
      <c r="A24" s="38" t="s">
        <v>31</v>
      </c>
      <c r="B24" s="39"/>
      <c r="C24" s="45">
        <v>845.5154040000001</v>
      </c>
      <c r="D24" s="45">
        <v>85</v>
      </c>
      <c r="E24" s="45">
        <v>872.7600000000001</v>
      </c>
      <c r="F24" s="41">
        <v>191.44</v>
      </c>
      <c r="G24" s="41">
        <v>668.73</v>
      </c>
      <c r="H24" s="41">
        <v>15.71</v>
      </c>
      <c r="I24" s="41">
        <v>16.119999999999997</v>
      </c>
      <c r="J24" s="46">
        <v>892.00000000000011</v>
      </c>
      <c r="K24" s="43">
        <f t="shared" si="0"/>
        <v>46.48459600000001</v>
      </c>
      <c r="L24" s="44">
        <f t="shared" si="1"/>
        <v>5.4977822734025558E-2</v>
      </c>
      <c r="M24" s="43">
        <f t="shared" si="2"/>
        <v>19.240000000000009</v>
      </c>
      <c r="N24" s="44">
        <f t="shared" si="3"/>
        <v>2.204500664558413E-2</v>
      </c>
    </row>
    <row r="25" spans="1:14">
      <c r="A25" s="38" t="s">
        <v>32</v>
      </c>
      <c r="B25" s="39"/>
      <c r="C25" s="47">
        <v>160.7551</v>
      </c>
      <c r="D25" s="47">
        <v>254</v>
      </c>
      <c r="E25" s="47">
        <v>117.29</v>
      </c>
      <c r="F25" s="69">
        <v>0</v>
      </c>
      <c r="G25" s="67">
        <v>0</v>
      </c>
      <c r="H25" s="41">
        <v>165.19</v>
      </c>
      <c r="I25" s="67">
        <v>0</v>
      </c>
      <c r="J25" s="48">
        <v>165.19</v>
      </c>
      <c r="K25" s="43">
        <f t="shared" si="0"/>
        <v>4.434899999999999</v>
      </c>
      <c r="L25" s="44">
        <f t="shared" si="1"/>
        <v>2.7587927225948036E-2</v>
      </c>
      <c r="M25" s="43">
        <f t="shared" si="2"/>
        <v>47.899999999999991</v>
      </c>
      <c r="N25" s="44">
        <f t="shared" si="3"/>
        <v>0.40838946201722215</v>
      </c>
    </row>
    <row r="26" spans="1:14">
      <c r="A26" s="38" t="s">
        <v>33</v>
      </c>
      <c r="B26" s="39"/>
      <c r="C26" s="45">
        <v>294.08685000000003</v>
      </c>
      <c r="D26" s="70">
        <v>0</v>
      </c>
      <c r="E26" s="45">
        <v>300</v>
      </c>
      <c r="F26" s="69">
        <v>0</v>
      </c>
      <c r="G26" s="67">
        <v>0</v>
      </c>
      <c r="H26" s="67">
        <v>0</v>
      </c>
      <c r="I26" s="41">
        <v>329.19</v>
      </c>
      <c r="J26" s="46">
        <v>329.19</v>
      </c>
      <c r="K26" s="43">
        <f t="shared" si="0"/>
        <v>35.103149999999971</v>
      </c>
      <c r="L26" s="44">
        <f t="shared" si="1"/>
        <v>0.11936320852156418</v>
      </c>
      <c r="M26" s="43">
        <f t="shared" si="2"/>
        <v>29.189999999999998</v>
      </c>
      <c r="N26" s="44">
        <f t="shared" si="3"/>
        <v>9.7299999999999998E-2</v>
      </c>
    </row>
    <row r="27" spans="1:14">
      <c r="A27" s="38" t="s">
        <v>34</v>
      </c>
      <c r="B27" s="39"/>
      <c r="C27" s="45">
        <v>4.023771</v>
      </c>
      <c r="D27" s="70">
        <v>0</v>
      </c>
      <c r="E27" s="45">
        <v>4.54</v>
      </c>
      <c r="F27" s="69">
        <v>0</v>
      </c>
      <c r="G27" s="67">
        <v>0</v>
      </c>
      <c r="H27" s="67">
        <v>0</v>
      </c>
      <c r="I27" s="41">
        <v>4.84</v>
      </c>
      <c r="J27" s="46">
        <v>4.84</v>
      </c>
      <c r="K27" s="43">
        <f t="shared" si="0"/>
        <v>0.81622899999999987</v>
      </c>
      <c r="L27" s="44">
        <f t="shared" si="1"/>
        <v>0.20285175274636649</v>
      </c>
      <c r="M27" s="43">
        <f t="shared" si="2"/>
        <v>0.29999999999999982</v>
      </c>
      <c r="N27" s="44">
        <f t="shared" si="3"/>
        <v>6.607929515418498E-2</v>
      </c>
    </row>
    <row r="28" spans="1:14" ht="15.75" thickBot="1">
      <c r="A28" s="38" t="s">
        <v>35</v>
      </c>
      <c r="B28" s="39"/>
      <c r="C28" s="45">
        <v>11.992834999999999</v>
      </c>
      <c r="D28" s="45">
        <v>1.847E-2</v>
      </c>
      <c r="E28" s="45">
        <v>14</v>
      </c>
      <c r="F28" s="69">
        <v>0</v>
      </c>
      <c r="G28" s="67">
        <v>0</v>
      </c>
      <c r="H28" s="67">
        <v>0</v>
      </c>
      <c r="I28" s="41">
        <v>14.35</v>
      </c>
      <c r="J28" s="46">
        <v>14.35</v>
      </c>
      <c r="K28" s="43">
        <f t="shared" si="0"/>
        <v>2.3571650000000002</v>
      </c>
      <c r="L28" s="44">
        <f t="shared" si="1"/>
        <v>0.19654777206557084</v>
      </c>
      <c r="M28" s="43">
        <f t="shared" si="2"/>
        <v>0.34999999999999964</v>
      </c>
      <c r="N28" s="44">
        <f t="shared" si="3"/>
        <v>2.4999999999999974E-2</v>
      </c>
    </row>
    <row r="29" spans="1:14" ht="15.75" thickTop="1">
      <c r="A29" s="73" t="s">
        <v>36</v>
      </c>
      <c r="B29" s="74"/>
      <c r="C29" s="75">
        <f>SUM(C23:C28)</f>
        <v>6468.7590126100013</v>
      </c>
      <c r="D29" s="75">
        <f t="shared" ref="D29:J29" si="5">SUM(D23:D28)</f>
        <v>2401.6626109999997</v>
      </c>
      <c r="E29" s="75">
        <f t="shared" si="5"/>
        <v>6872.5099999999993</v>
      </c>
      <c r="F29" s="76">
        <f t="shared" si="5"/>
        <v>4168.46</v>
      </c>
      <c r="G29" s="76">
        <f t="shared" si="5"/>
        <v>1013.05</v>
      </c>
      <c r="H29" s="76">
        <f t="shared" si="5"/>
        <v>1774.0699999999997</v>
      </c>
      <c r="I29" s="76">
        <f t="shared" si="5"/>
        <v>468.82</v>
      </c>
      <c r="J29" s="77">
        <f t="shared" si="5"/>
        <v>7424.4000000000005</v>
      </c>
      <c r="K29" s="78">
        <f t="shared" si="0"/>
        <v>955.64098738999928</v>
      </c>
      <c r="L29" s="79">
        <f t="shared" si="1"/>
        <v>0.14773173425182512</v>
      </c>
      <c r="M29" s="78">
        <f t="shared" si="2"/>
        <v>551.89000000000124</v>
      </c>
      <c r="N29" s="79">
        <f t="shared" si="3"/>
        <v>8.0303993737368337E-2</v>
      </c>
    </row>
    <row r="30" spans="1:14" ht="15.75" thickBot="1">
      <c r="A30" s="95" t="s">
        <v>43</v>
      </c>
      <c r="B30" s="96"/>
      <c r="C30" s="80"/>
      <c r="D30" s="80"/>
      <c r="E30" s="80"/>
      <c r="F30" s="81">
        <f>(F29-F9)/F9</f>
        <v>9.3165844959614039E-2</v>
      </c>
      <c r="G30" s="81">
        <f>(G29-G9)/G9</f>
        <v>4.7209989869544375E-2</v>
      </c>
      <c r="H30" s="81">
        <f>(H29-H9)/H9</f>
        <v>6.7315212552190432E-2</v>
      </c>
      <c r="I30" s="81">
        <f>(I29-I9)/I9</f>
        <v>9.0913321698661995E-2</v>
      </c>
      <c r="J30" s="82"/>
      <c r="K30" s="83"/>
      <c r="L30" s="84"/>
      <c r="M30" s="83"/>
      <c r="N30" s="85"/>
    </row>
    <row r="31" spans="1:14">
      <c r="A31" s="49"/>
      <c r="B31" s="50" t="s">
        <v>37</v>
      </c>
      <c r="C31" s="51">
        <v>89.078044000000006</v>
      </c>
      <c r="D31" s="52"/>
      <c r="E31" s="52">
        <v>100</v>
      </c>
      <c r="F31" s="53"/>
      <c r="G31" s="53"/>
      <c r="H31" s="53"/>
      <c r="I31" s="53"/>
      <c r="J31" s="52">
        <v>100</v>
      </c>
      <c r="K31" s="53"/>
      <c r="L31" s="54"/>
      <c r="M31" s="53"/>
      <c r="N31" s="54"/>
    </row>
    <row r="32" spans="1:14">
      <c r="A32" s="49"/>
      <c r="B32" s="50" t="s">
        <v>38</v>
      </c>
      <c r="C32" s="91">
        <v>119.273062</v>
      </c>
      <c r="D32" s="55"/>
      <c r="E32" s="55"/>
      <c r="F32" s="53"/>
      <c r="G32" s="53"/>
      <c r="H32" s="53"/>
      <c r="I32" s="53"/>
      <c r="J32" s="55"/>
      <c r="K32" s="53"/>
      <c r="L32" s="56"/>
      <c r="M32" s="53"/>
      <c r="N32" s="56"/>
    </row>
    <row r="33" spans="1:14" ht="15.75" thickBot="1">
      <c r="A33" s="57"/>
      <c r="B33" s="58" t="s">
        <v>39</v>
      </c>
      <c r="C33" s="92">
        <v>56.805809000000004</v>
      </c>
      <c r="D33" s="59"/>
      <c r="E33" s="59"/>
      <c r="F33" s="60"/>
      <c r="G33" s="60"/>
      <c r="H33" s="60"/>
      <c r="I33" s="60"/>
      <c r="J33" s="59"/>
      <c r="K33" s="60"/>
      <c r="L33" s="61"/>
      <c r="M33" s="60"/>
      <c r="N33" s="61"/>
    </row>
    <row r="34" spans="1:14" ht="32.25" customHeight="1" thickTop="1" thickBot="1">
      <c r="A34" s="93" t="s">
        <v>40</v>
      </c>
      <c r="B34" s="94"/>
      <c r="C34" s="86">
        <f>SUM(C29:C33)</f>
        <v>6733.9159276100017</v>
      </c>
      <c r="D34" s="86">
        <f t="shared" ref="D34:J34" si="6">SUM(D29:D31)</f>
        <v>2401.6626109999997</v>
      </c>
      <c r="E34" s="86">
        <f t="shared" si="6"/>
        <v>6972.5099999999993</v>
      </c>
      <c r="F34" s="87">
        <f t="shared" si="6"/>
        <v>4168.5531658449599</v>
      </c>
      <c r="G34" s="87">
        <f t="shared" si="6"/>
        <v>1013.0972099898695</v>
      </c>
      <c r="H34" s="87">
        <f t="shared" si="6"/>
        <v>1774.1373152125518</v>
      </c>
      <c r="I34" s="87">
        <f t="shared" si="6"/>
        <v>468.91091332169867</v>
      </c>
      <c r="J34" s="86">
        <f t="shared" si="6"/>
        <v>7524.4000000000005</v>
      </c>
      <c r="K34" s="88">
        <f>J34-C34</f>
        <v>790.4840723899988</v>
      </c>
      <c r="L34" s="89">
        <f>K34/C34</f>
        <v>0.11738846770404468</v>
      </c>
      <c r="M34" s="88">
        <f>J34-E34</f>
        <v>551.89000000000124</v>
      </c>
      <c r="N34" s="90">
        <f>M34/E34</f>
        <v>7.9152270846510261E-2</v>
      </c>
    </row>
    <row r="35" spans="1:14">
      <c r="A35" s="63" t="s">
        <v>41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>
      <c r="A36" s="63" t="s">
        <v>42</v>
      </c>
    </row>
  </sheetData>
  <mergeCells count="18">
    <mergeCell ref="J6:J7"/>
    <mergeCell ref="K6:L6"/>
    <mergeCell ref="M6:N6"/>
    <mergeCell ref="A1:N1"/>
    <mergeCell ref="A2:N2"/>
    <mergeCell ref="A3:N3"/>
    <mergeCell ref="A4:N4"/>
    <mergeCell ref="A5:B7"/>
    <mergeCell ref="C5:C7"/>
    <mergeCell ref="D5:D7"/>
    <mergeCell ref="E5:E7"/>
    <mergeCell ref="F5:N5"/>
    <mergeCell ref="F6:F7"/>
    <mergeCell ref="A34:B34"/>
    <mergeCell ref="A30:B30"/>
    <mergeCell ref="G6:G7"/>
    <mergeCell ref="H6:H7"/>
    <mergeCell ref="I6:I7"/>
  </mergeCells>
  <printOptions horizontalCentered="1"/>
  <pageMargins left="0.56999999999999995" right="0.48" top="1" bottom="1" header="0.3" footer="0.3"/>
  <pageSetup scale="70" firstPageNumber="4" orientation="landscape" useFirstPageNumber="1" r:id="rId1"/>
  <headerFooter scaleWithDoc="0">
    <oddFooter>&amp;C&amp;"Times New Roman,Regular"&amp;10Summary Tables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ewright</cp:lastModifiedBy>
  <cp:lastPrinted>2010-01-26T13:04:44Z</cp:lastPrinted>
  <dcterms:created xsi:type="dcterms:W3CDTF">2010-01-25T13:24:39Z</dcterms:created>
  <dcterms:modified xsi:type="dcterms:W3CDTF">2010-01-27T22:53:59Z</dcterms:modified>
</cp:coreProperties>
</file>