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-8835" windowWidth="12195" windowHeight="10920"/>
  </bookViews>
  <sheets>
    <sheet name="Model Org" sheetId="1" r:id="rId1"/>
  </sheets>
  <calcPr calcId="125725"/>
</workbook>
</file>

<file path=xl/calcChain.xml><?xml version="1.0" encoding="utf-8"?>
<calcChain xmlns="http://schemas.openxmlformats.org/spreadsheetml/2006/main">
  <c r="K45" i="1"/>
  <c r="K43"/>
  <c r="L41"/>
  <c r="K41"/>
  <c r="L39"/>
  <c r="K39"/>
  <c r="L37"/>
  <c r="K37"/>
  <c r="L35"/>
  <c r="K35"/>
  <c r="J34"/>
  <c r="L34" s="1"/>
  <c r="I34"/>
  <c r="H34"/>
  <c r="L32"/>
  <c r="K32"/>
  <c r="I31"/>
  <c r="H31"/>
  <c r="H47" s="1"/>
  <c r="L27"/>
  <c r="K27"/>
  <c r="L26"/>
  <c r="J26"/>
  <c r="K26" s="1"/>
  <c r="I26"/>
  <c r="H26"/>
  <c r="L22"/>
  <c r="K22"/>
  <c r="K21"/>
  <c r="J21"/>
  <c r="L21" s="1"/>
  <c r="I21"/>
  <c r="I20" s="1"/>
  <c r="L20" s="1"/>
  <c r="H21"/>
  <c r="J20"/>
  <c r="K20" s="1"/>
  <c r="H20"/>
  <c r="L18"/>
  <c r="K18"/>
  <c r="L17"/>
  <c r="K17"/>
  <c r="L16"/>
  <c r="K16"/>
  <c r="J15"/>
  <c r="L15" s="1"/>
  <c r="I15"/>
  <c r="K15" s="1"/>
  <c r="H15"/>
  <c r="L13"/>
  <c r="K13"/>
  <c r="L12"/>
  <c r="K12"/>
  <c r="L11"/>
  <c r="K11"/>
  <c r="L10"/>
  <c r="K10"/>
  <c r="L9"/>
  <c r="J9"/>
  <c r="K9" s="1"/>
  <c r="I9"/>
  <c r="H9"/>
  <c r="H8" s="1"/>
  <c r="I8"/>
  <c r="I47" l="1"/>
  <c r="J8"/>
  <c r="J31"/>
  <c r="K34"/>
  <c r="K31" l="1"/>
  <c r="J47"/>
  <c r="L47" s="1"/>
  <c r="L31"/>
  <c r="K8"/>
  <c r="L8"/>
  <c r="K47" l="1"/>
</calcChain>
</file>

<file path=xl/sharedStrings.xml><?xml version="1.0" encoding="utf-8"?>
<sst xmlns="http://schemas.openxmlformats.org/spreadsheetml/2006/main" count="122" uniqueCount="71">
  <si>
    <t>FY 2012 Estimate</t>
  </si>
  <si>
    <t>FY 2013 Request</t>
  </si>
  <si>
    <t>Human Capital</t>
  </si>
  <si>
    <t xml:space="preserve"> </t>
  </si>
  <si>
    <t>Personnel Compensation &amp; Benefits</t>
  </si>
  <si>
    <t>AOAM</t>
  </si>
  <si>
    <t>AOAM-3</t>
  </si>
  <si>
    <t xml:space="preserve">Management of Human Capital </t>
  </si>
  <si>
    <r>
      <t>Operating Expenses</t>
    </r>
    <r>
      <rPr>
        <vertAlign val="superscript"/>
        <sz val="10"/>
        <color theme="1"/>
        <rFont val="Times New Roman"/>
        <family val="1"/>
      </rPr>
      <t>1</t>
    </r>
  </si>
  <si>
    <t>AOAM-5</t>
  </si>
  <si>
    <t xml:space="preserve">Travel </t>
  </si>
  <si>
    <t>AOAM-6</t>
  </si>
  <si>
    <r>
      <t>IPA Appointments</t>
    </r>
    <r>
      <rPr>
        <vertAlign val="superscript"/>
        <sz val="10"/>
        <color theme="1"/>
        <rFont val="Times New Roman"/>
        <family val="1"/>
      </rPr>
      <t xml:space="preserve">  </t>
    </r>
  </si>
  <si>
    <t>Compensation</t>
  </si>
  <si>
    <t>R&amp;RA/EHR</t>
  </si>
  <si>
    <t>R&amp;RA/EHR-1</t>
  </si>
  <si>
    <t>Lost Consultant &amp; Per Diem</t>
  </si>
  <si>
    <t>Travel</t>
  </si>
  <si>
    <t xml:space="preserve">Information Technology </t>
  </si>
  <si>
    <t>AOAM-7</t>
  </si>
  <si>
    <t>AOAM-8</t>
  </si>
  <si>
    <t xml:space="preserve">Security and Privacy Services and Support </t>
  </si>
  <si>
    <t>Program Related Technology (PRT)</t>
  </si>
  <si>
    <t>Mission-Support Applications Services</t>
  </si>
  <si>
    <t>R&amp;RA/EHR-3</t>
  </si>
  <si>
    <t>R&amp;RA/EHR-4</t>
  </si>
  <si>
    <t>Related Security and Privacy Services</t>
  </si>
  <si>
    <t>Other Administrative Support</t>
  </si>
  <si>
    <t>Space Rental</t>
  </si>
  <si>
    <t>AOAM-9</t>
  </si>
  <si>
    <t xml:space="preserve">Other Infrastructure </t>
  </si>
  <si>
    <t>AOAM-10</t>
  </si>
  <si>
    <t>Administrative Contracts</t>
  </si>
  <si>
    <t>Government Goods and Services</t>
  </si>
  <si>
    <r>
      <t xml:space="preserve">Future NSF </t>
    </r>
    <r>
      <rPr>
        <vertAlign val="superscript"/>
        <sz val="10"/>
        <color theme="1"/>
        <rFont val="Times New Roman"/>
        <family val="1"/>
      </rPr>
      <t xml:space="preserve"> </t>
    </r>
  </si>
  <si>
    <t>National Science Board (NSB)</t>
  </si>
  <si>
    <t>NSB</t>
  </si>
  <si>
    <t>NSB-1</t>
  </si>
  <si>
    <t>OIG</t>
  </si>
  <si>
    <t>OIG-1</t>
  </si>
  <si>
    <t>Total, Model Organization</t>
  </si>
  <si>
    <t>Amount</t>
  </si>
  <si>
    <t>Percent</t>
  </si>
  <si>
    <t>Change Over</t>
  </si>
  <si>
    <t xml:space="preserve">FY 2011 </t>
  </si>
  <si>
    <t xml:space="preserve">FY 2012 </t>
  </si>
  <si>
    <t>Actual</t>
  </si>
  <si>
    <t xml:space="preserve"> Estimate</t>
  </si>
  <si>
    <t>FY 2013</t>
  </si>
  <si>
    <t xml:space="preserve"> Request</t>
  </si>
  <si>
    <t>Funding</t>
  </si>
  <si>
    <t>Source</t>
  </si>
  <si>
    <t>Details</t>
  </si>
  <si>
    <t>Available</t>
  </si>
  <si>
    <t>on Page</t>
  </si>
  <si>
    <t>-</t>
  </si>
  <si>
    <t>Associated IT Operations &amp; Infrastructure</t>
  </si>
  <si>
    <t xml:space="preserve">Notes: Totals may not add due to rounding. </t>
  </si>
  <si>
    <t>AOAM: Agency Operations and Awards Management; R&amp;RA: Research &amp; Related Activities; MO: Model Organization; IPA: Intergovernmental Personnel Act. FY 2012 and FY 2013 funding estimates for NSF-supported E-Government Initiatives can be found on pages Model Organization-7 and 8.</t>
  </si>
  <si>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Includes funding for certain NSF-wide activities such as major studies, evaluation, outreach efforts, NSF contributions to interagency E-Government activities, and grants management applications that benefit the research community.</t>
    </r>
  </si>
  <si>
    <r>
      <t>Other Program Related Administration</t>
    </r>
    <r>
      <rPr>
        <vertAlign val="superscript"/>
        <sz val="10"/>
        <color theme="1"/>
        <rFont val="Times New Roman"/>
        <family val="1"/>
      </rPr>
      <t>2</t>
    </r>
  </si>
  <si>
    <t>Table 1.  Model Organization</t>
  </si>
  <si>
    <t>Adminstrative Services, Equipment &amp; Supplies</t>
  </si>
  <si>
    <t>Agency Operations Information Technology</t>
  </si>
  <si>
    <t>Administrative Applications Services and Support</t>
  </si>
  <si>
    <t>Associated Infrastructure Services and Support</t>
  </si>
  <si>
    <t>(Dollars in Millions)</t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</si>
  <si>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Operating exenses include funding for suppplies and equipment, contracts, and other costs necessary to enable accomplishment of NSF's mission.</t>
    </r>
  </si>
  <si>
    <t>AOAM-11</t>
  </si>
  <si>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FY 2011 includes $82,946 in Office of Inspector General obligations associated with FY 2009 ARRA funding carried over into FY 2011.  </t>
    </r>
  </si>
  <si>
    <r>
      <t>Office of Inspector General (OIG)</t>
    </r>
    <r>
      <rPr>
        <vertAlign val="superscript"/>
        <sz val="10"/>
        <color theme="1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</si>
</sst>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&quot;$&quot;#,##0.00;\-&quot;$&quot;#,##0.00;&quot;-&quot;??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u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0" fontId="6" fillId="2" borderId="1" xfId="0" applyFont="1" applyFill="1" applyBorder="1"/>
    <xf numFmtId="7" fontId="6" fillId="2" borderId="1" xfId="1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64" fontId="3" fillId="2" borderId="0" xfId="0" applyNumberFormat="1" applyFont="1" applyFill="1"/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3" fillId="0" borderId="1" xfId="0" applyFont="1" applyFill="1" applyBorder="1" applyAlignment="1"/>
    <xf numFmtId="4" fontId="3" fillId="2" borderId="0" xfId="0" applyNumberFormat="1" applyFont="1" applyFill="1"/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165" fontId="3" fillId="0" borderId="0" xfId="2" applyNumberFormat="1" applyFont="1" applyFill="1" applyAlignment="1">
      <alignment horizontal="right"/>
    </xf>
    <xf numFmtId="165" fontId="3" fillId="2" borderId="0" xfId="2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165" fontId="6" fillId="2" borderId="2" xfId="2" applyNumberFormat="1" applyFont="1" applyFill="1" applyBorder="1" applyAlignment="1">
      <alignment horizontal="right"/>
    </xf>
    <xf numFmtId="0" fontId="9" fillId="0" borderId="0" xfId="0" applyFont="1"/>
    <xf numFmtId="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0" fontId="10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7" fontId="10" fillId="0" borderId="0" xfId="0" applyNumberFormat="1" applyFont="1"/>
    <xf numFmtId="0" fontId="3" fillId="0" borderId="1" xfId="0" applyFont="1" applyFill="1" applyBorder="1" applyAlignment="1">
      <alignment horizontal="right" wrapText="1"/>
    </xf>
    <xf numFmtId="0" fontId="12" fillId="0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right"/>
    </xf>
    <xf numFmtId="7" fontId="6" fillId="2" borderId="1" xfId="1" applyNumberFormat="1" applyFont="1" applyFill="1" applyBorder="1" applyAlignment="1"/>
    <xf numFmtId="165" fontId="3" fillId="2" borderId="0" xfId="2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165" fontId="14" fillId="0" borderId="0" xfId="2" applyNumberFormat="1" applyFont="1" applyFill="1" applyAlignment="1">
      <alignment horizontal="right"/>
    </xf>
    <xf numFmtId="165" fontId="14" fillId="0" borderId="0" xfId="2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showGridLines="0" tabSelected="1" topLeftCell="B1" zoomScale="85" workbookViewId="0">
      <selection activeCell="D1" sqref="D1"/>
    </sheetView>
  </sheetViews>
  <sheetFormatPr defaultRowHeight="15"/>
  <cols>
    <col min="1" max="1" width="9.140625" style="30"/>
    <col min="2" max="2" width="4.140625" style="30" customWidth="1"/>
    <col min="3" max="3" width="3.140625" style="30" customWidth="1"/>
    <col min="4" max="4" width="10.140625" style="30" customWidth="1"/>
    <col min="5" max="6" width="9.140625" style="30"/>
    <col min="7" max="7" width="12.42578125" style="30" customWidth="1"/>
    <col min="8" max="8" width="11.28515625" style="30" bestFit="1" customWidth="1"/>
    <col min="9" max="9" width="10.140625" style="30" customWidth="1"/>
    <col min="10" max="10" width="10" style="30" customWidth="1"/>
    <col min="11" max="12" width="10.5703125" style="30" bestFit="1" customWidth="1"/>
    <col min="13" max="13" width="12.5703125" style="27" customWidth="1"/>
    <col min="14" max="14" width="16.140625" style="27" customWidth="1"/>
    <col min="15" max="16384" width="9.140625" style="30"/>
  </cols>
  <sheetData>
    <row r="2" spans="2:14">
      <c r="B2" s="50" t="s">
        <v>61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>
      <c r="B3" s="51" t="s">
        <v>66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>
      <c r="B4" s="32"/>
      <c r="C4" s="32"/>
      <c r="D4" s="32"/>
      <c r="E4" s="32"/>
      <c r="F4" s="32"/>
      <c r="G4" s="32"/>
      <c r="H4" s="21"/>
      <c r="I4" s="21"/>
      <c r="J4" s="21"/>
      <c r="K4" s="46" t="s">
        <v>1</v>
      </c>
      <c r="L4" s="46"/>
      <c r="M4" s="21"/>
      <c r="N4" s="21"/>
    </row>
    <row r="5" spans="2:14">
      <c r="B5" s="32"/>
      <c r="C5" s="32"/>
      <c r="D5" s="32"/>
      <c r="E5" s="32"/>
      <c r="F5" s="32"/>
      <c r="G5" s="32"/>
      <c r="H5" s="21"/>
      <c r="I5" s="21"/>
      <c r="J5" s="21"/>
      <c r="K5" s="46" t="s">
        <v>43</v>
      </c>
      <c r="L5" s="46"/>
      <c r="M5" s="21"/>
      <c r="N5" s="21" t="s">
        <v>52</v>
      </c>
    </row>
    <row r="6" spans="2:14">
      <c r="B6" s="32"/>
      <c r="C6" s="32"/>
      <c r="D6" s="32"/>
      <c r="E6" s="32"/>
      <c r="F6" s="32"/>
      <c r="G6" s="32"/>
      <c r="H6" s="21" t="s">
        <v>44</v>
      </c>
      <c r="I6" s="21" t="s">
        <v>45</v>
      </c>
      <c r="J6" s="21" t="s">
        <v>48</v>
      </c>
      <c r="K6" s="46" t="s">
        <v>0</v>
      </c>
      <c r="L6" s="46"/>
      <c r="M6" s="21" t="s">
        <v>50</v>
      </c>
      <c r="N6" s="21" t="s">
        <v>53</v>
      </c>
    </row>
    <row r="7" spans="2:14">
      <c r="B7" s="51"/>
      <c r="C7" s="51"/>
      <c r="D7" s="51"/>
      <c r="E7" s="51"/>
      <c r="F7" s="51"/>
      <c r="G7" s="51"/>
      <c r="H7" s="20" t="s">
        <v>46</v>
      </c>
      <c r="I7" s="20" t="s">
        <v>47</v>
      </c>
      <c r="J7" s="20" t="s">
        <v>49</v>
      </c>
      <c r="K7" s="22" t="s">
        <v>41</v>
      </c>
      <c r="L7" s="22" t="s">
        <v>42</v>
      </c>
      <c r="M7" s="20" t="s">
        <v>51</v>
      </c>
      <c r="N7" s="34" t="s">
        <v>54</v>
      </c>
    </row>
    <row r="8" spans="2:14">
      <c r="B8" s="1" t="s">
        <v>2</v>
      </c>
      <c r="C8" s="1"/>
      <c r="D8" s="1"/>
      <c r="E8" s="1"/>
      <c r="F8" s="1"/>
      <c r="G8" s="1"/>
      <c r="H8" s="15">
        <f>+H9+H15</f>
        <v>269.65600000000001</v>
      </c>
      <c r="I8" s="15">
        <f>+I9+I15</f>
        <v>278.12</v>
      </c>
      <c r="J8" s="15">
        <f>+J9+J15</f>
        <v>278.77999999999997</v>
      </c>
      <c r="K8" s="15">
        <f>(J8-I8)</f>
        <v>0.65999999999996817</v>
      </c>
      <c r="L8" s="24">
        <f t="shared" ref="L8:L9" si="0">(J8/I8)-1</f>
        <v>2.3730763699121304E-3</v>
      </c>
      <c r="M8" s="39"/>
      <c r="N8" s="7"/>
    </row>
    <row r="9" spans="2:14">
      <c r="B9" s="3"/>
      <c r="C9" s="45" t="s">
        <v>2</v>
      </c>
      <c r="D9" s="45"/>
      <c r="E9" s="45"/>
      <c r="F9" s="45"/>
      <c r="G9" s="45"/>
      <c r="H9" s="14">
        <f>(H10+H11+H12+H13)</f>
        <v>226.95599999999999</v>
      </c>
      <c r="I9" s="14">
        <f t="shared" ref="I9:J9" si="1">(I10+I11+I12+I13)</f>
        <v>233.60999999999999</v>
      </c>
      <c r="J9" s="14">
        <f t="shared" si="1"/>
        <v>236.73</v>
      </c>
      <c r="K9" s="41">
        <f>(J9-I9)</f>
        <v>3.1200000000000045</v>
      </c>
      <c r="L9" s="42">
        <f t="shared" si="0"/>
        <v>1.3355592654423987E-2</v>
      </c>
      <c r="M9" s="4"/>
      <c r="N9" s="4" t="s">
        <v>3</v>
      </c>
    </row>
    <row r="10" spans="2:14">
      <c r="B10" s="3"/>
      <c r="C10" s="3" t="s">
        <v>3</v>
      </c>
      <c r="D10" s="45" t="s">
        <v>4</v>
      </c>
      <c r="E10" s="45"/>
      <c r="F10" s="45"/>
      <c r="G10" s="45"/>
      <c r="H10" s="6">
        <v>202.73</v>
      </c>
      <c r="I10" s="6">
        <v>202.91</v>
      </c>
      <c r="J10" s="16">
        <v>209.47</v>
      </c>
      <c r="K10" s="16">
        <f>(J10-I10)</f>
        <v>6.5600000000000023</v>
      </c>
      <c r="L10" s="23">
        <f>(J10/I10)-1</f>
        <v>3.232960425804543E-2</v>
      </c>
      <c r="M10" s="4" t="s">
        <v>5</v>
      </c>
      <c r="N10" s="4" t="s">
        <v>6</v>
      </c>
    </row>
    <row r="11" spans="2:14">
      <c r="B11" s="3" t="s">
        <v>3</v>
      </c>
      <c r="C11" s="3" t="s">
        <v>3</v>
      </c>
      <c r="D11" s="45" t="s">
        <v>7</v>
      </c>
      <c r="E11" s="45"/>
      <c r="F11" s="45"/>
      <c r="G11" s="45"/>
      <c r="H11" s="6">
        <v>8.2159999999999993</v>
      </c>
      <c r="I11" s="6">
        <v>9.4</v>
      </c>
      <c r="J11" s="16">
        <v>8.1999999999999993</v>
      </c>
      <c r="K11" s="16">
        <f t="shared" ref="K11:K13" si="2">(J11-I11)</f>
        <v>-1.2000000000000011</v>
      </c>
      <c r="L11" s="23">
        <f t="shared" ref="L11:L13" si="3">(J11/I11)-1</f>
        <v>-0.12765957446808518</v>
      </c>
      <c r="M11" s="4" t="s">
        <v>5</v>
      </c>
      <c r="N11" s="4" t="s">
        <v>9</v>
      </c>
    </row>
    <row r="12" spans="2:14">
      <c r="B12" s="3"/>
      <c r="C12" s="3" t="s">
        <v>3</v>
      </c>
      <c r="D12" s="45" t="s">
        <v>8</v>
      </c>
      <c r="E12" s="45"/>
      <c r="F12" s="45"/>
      <c r="G12" s="45"/>
      <c r="H12" s="5">
        <v>9.9700000000000006</v>
      </c>
      <c r="I12" s="6">
        <v>15.26</v>
      </c>
      <c r="J12" s="16">
        <v>13.32</v>
      </c>
      <c r="K12" s="16">
        <f t="shared" si="2"/>
        <v>-1.9399999999999995</v>
      </c>
      <c r="L12" s="23">
        <f t="shared" si="3"/>
        <v>-0.12712975098296198</v>
      </c>
      <c r="M12" s="4" t="s">
        <v>5</v>
      </c>
      <c r="N12" s="4" t="s">
        <v>11</v>
      </c>
    </row>
    <row r="13" spans="2:14">
      <c r="B13" s="3" t="s">
        <v>3</v>
      </c>
      <c r="C13" s="3" t="s">
        <v>3</v>
      </c>
      <c r="D13" s="45" t="s">
        <v>10</v>
      </c>
      <c r="E13" s="45"/>
      <c r="F13" s="45"/>
      <c r="G13" s="45"/>
      <c r="H13" s="6">
        <v>6.04</v>
      </c>
      <c r="I13" s="6">
        <v>6.04</v>
      </c>
      <c r="J13" s="16">
        <v>5.74</v>
      </c>
      <c r="K13" s="16">
        <f t="shared" si="2"/>
        <v>-0.29999999999999982</v>
      </c>
      <c r="L13" s="23">
        <f t="shared" si="3"/>
        <v>-4.9668874172185351E-2</v>
      </c>
      <c r="M13" s="4" t="s">
        <v>5</v>
      </c>
      <c r="N13" s="4" t="s">
        <v>19</v>
      </c>
    </row>
    <row r="14" spans="2:14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 ht="16.5">
      <c r="B15" s="3"/>
      <c r="C15" s="49" t="s">
        <v>12</v>
      </c>
      <c r="D15" s="49"/>
      <c r="E15" s="49"/>
      <c r="F15" s="49"/>
      <c r="G15" s="49"/>
      <c r="H15" s="13">
        <f>+H16+H17+H18</f>
        <v>42.699999999999996</v>
      </c>
      <c r="I15" s="13">
        <f>+I16+I17+I18</f>
        <v>44.51</v>
      </c>
      <c r="J15" s="13">
        <f>+J16+J17+J18</f>
        <v>42.05</v>
      </c>
      <c r="K15" s="41">
        <f>(J15-I15)</f>
        <v>-2.4600000000000009</v>
      </c>
      <c r="L15" s="43">
        <f t="shared" ref="L15:L47" si="4">(J15/I15)-1</f>
        <v>-5.5268478993484638E-2</v>
      </c>
      <c r="M15" s="4" t="s">
        <v>3</v>
      </c>
      <c r="N15" s="4" t="s">
        <v>3</v>
      </c>
    </row>
    <row r="16" spans="2:14">
      <c r="B16" s="3"/>
      <c r="C16" s="3"/>
      <c r="D16" s="45" t="s">
        <v>13</v>
      </c>
      <c r="E16" s="45"/>
      <c r="F16" s="45"/>
      <c r="G16" s="45"/>
      <c r="H16" s="5">
        <v>35.659999999999997</v>
      </c>
      <c r="I16" s="6">
        <v>37.9</v>
      </c>
      <c r="J16" s="4">
        <v>35.909999999999997</v>
      </c>
      <c r="K16" s="16">
        <f t="shared" ref="K16:K18" si="5">(J16-I16)</f>
        <v>-1.990000000000002</v>
      </c>
      <c r="L16" s="23">
        <f t="shared" si="4"/>
        <v>-5.2506596306068687E-2</v>
      </c>
      <c r="M16" s="4" t="s">
        <v>14</v>
      </c>
      <c r="N16" s="35" t="s">
        <v>15</v>
      </c>
    </row>
    <row r="17" spans="2:14">
      <c r="B17" s="3"/>
      <c r="C17" s="3"/>
      <c r="D17" s="45" t="s">
        <v>16</v>
      </c>
      <c r="E17" s="45"/>
      <c r="F17" s="45"/>
      <c r="G17" s="45"/>
      <c r="H17" s="5">
        <v>4.01</v>
      </c>
      <c r="I17" s="5">
        <v>4.29</v>
      </c>
      <c r="J17" s="4">
        <v>3.8899999999999997</v>
      </c>
      <c r="K17" s="16">
        <f t="shared" si="5"/>
        <v>-0.40000000000000036</v>
      </c>
      <c r="L17" s="23">
        <f t="shared" si="4"/>
        <v>-9.3240093240093302E-2</v>
      </c>
      <c r="M17" s="4" t="s">
        <v>14</v>
      </c>
      <c r="N17" s="35" t="s">
        <v>15</v>
      </c>
    </row>
    <row r="18" spans="2:14">
      <c r="B18" s="3"/>
      <c r="C18" s="3"/>
      <c r="D18" s="45" t="s">
        <v>17</v>
      </c>
      <c r="E18" s="45"/>
      <c r="F18" s="45"/>
      <c r="G18" s="45"/>
      <c r="H18" s="5">
        <v>3.03</v>
      </c>
      <c r="I18" s="5">
        <v>2.3199999999999998</v>
      </c>
      <c r="J18" s="4">
        <v>2.25</v>
      </c>
      <c r="K18" s="16">
        <f t="shared" si="5"/>
        <v>-6.999999999999984E-2</v>
      </c>
      <c r="L18" s="23">
        <f t="shared" si="4"/>
        <v>-3.0172413793103425E-2</v>
      </c>
      <c r="M18" s="4" t="s">
        <v>14</v>
      </c>
      <c r="N18" s="35" t="s">
        <v>15</v>
      </c>
    </row>
    <row r="19" spans="2:14">
      <c r="B19" s="17" t="s">
        <v>3</v>
      </c>
      <c r="C19" s="17" t="s">
        <v>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4">
      <c r="B20" s="1" t="s">
        <v>18</v>
      </c>
      <c r="C20" s="2"/>
      <c r="D20" s="1"/>
      <c r="E20" s="1"/>
      <c r="F20" s="1"/>
      <c r="G20" s="2"/>
      <c r="H20" s="19">
        <f>+H21+H26</f>
        <v>84.420000000000016</v>
      </c>
      <c r="I20" s="19">
        <f t="shared" ref="I20:J20" si="6">+I21+I26</f>
        <v>84.100000000000009</v>
      </c>
      <c r="J20" s="19">
        <f t="shared" si="6"/>
        <v>82.28</v>
      </c>
      <c r="K20" s="19">
        <f>(J20-I20)</f>
        <v>-1.8200000000000074</v>
      </c>
      <c r="L20" s="24">
        <f t="shared" si="4"/>
        <v>-2.1640903686088064E-2</v>
      </c>
      <c r="M20" s="7"/>
      <c r="N20" s="36"/>
    </row>
    <row r="21" spans="2:14">
      <c r="B21" s="3" t="s">
        <v>3</v>
      </c>
      <c r="C21" s="47" t="s">
        <v>63</v>
      </c>
      <c r="D21" s="47"/>
      <c r="E21" s="47"/>
      <c r="F21" s="47"/>
      <c r="G21" s="47"/>
      <c r="H21" s="13">
        <f>SUM(H22:H24)</f>
        <v>28.42</v>
      </c>
      <c r="I21" s="13">
        <f t="shared" ref="I21:J21" si="7">SUM(I22:I24)</f>
        <v>26.1</v>
      </c>
      <c r="J21" s="13">
        <f t="shared" si="7"/>
        <v>22</v>
      </c>
      <c r="K21" s="41">
        <f>(J21-I21)</f>
        <v>-4.1000000000000014</v>
      </c>
      <c r="L21" s="43">
        <f t="shared" si="4"/>
        <v>-0.15708812260536398</v>
      </c>
      <c r="M21" s="4" t="s">
        <v>5</v>
      </c>
      <c r="N21" s="4" t="s">
        <v>19</v>
      </c>
    </row>
    <row r="22" spans="2:14" ht="18.75" customHeight="1">
      <c r="B22" s="3" t="s">
        <v>3</v>
      </c>
      <c r="C22" s="4" t="s">
        <v>3</v>
      </c>
      <c r="D22" s="45" t="s">
        <v>64</v>
      </c>
      <c r="E22" s="45"/>
      <c r="F22" s="45"/>
      <c r="G22" s="45"/>
      <c r="H22" s="5">
        <v>12.65</v>
      </c>
      <c r="I22" s="5">
        <v>11.81</v>
      </c>
      <c r="J22" s="16">
        <v>7.71</v>
      </c>
      <c r="K22" s="16">
        <f t="shared" ref="K22" si="8">(J22-I22)</f>
        <v>-4.1000000000000005</v>
      </c>
      <c r="L22" s="23">
        <f t="shared" si="4"/>
        <v>-0.34716342082980522</v>
      </c>
      <c r="M22" s="4" t="s">
        <v>5</v>
      </c>
      <c r="N22" s="4" t="s">
        <v>20</v>
      </c>
    </row>
    <row r="23" spans="2:14" ht="18" customHeight="1">
      <c r="B23" s="3"/>
      <c r="C23" s="4"/>
      <c r="D23" s="45" t="s">
        <v>65</v>
      </c>
      <c r="E23" s="45"/>
      <c r="F23" s="45"/>
      <c r="G23" s="45"/>
      <c r="H23" s="6">
        <v>12.98</v>
      </c>
      <c r="I23" s="6">
        <v>11.5</v>
      </c>
      <c r="J23" s="16">
        <v>11.5</v>
      </c>
      <c r="K23" s="16" t="s">
        <v>55</v>
      </c>
      <c r="L23" s="23" t="s">
        <v>55</v>
      </c>
      <c r="M23" s="4" t="s">
        <v>5</v>
      </c>
      <c r="N23" s="4" t="s">
        <v>29</v>
      </c>
    </row>
    <row r="24" spans="2:14" ht="17.25" customHeight="1">
      <c r="B24" s="3"/>
      <c r="C24" s="4"/>
      <c r="D24" s="45" t="s">
        <v>21</v>
      </c>
      <c r="E24" s="45"/>
      <c r="F24" s="45"/>
      <c r="G24" s="45"/>
      <c r="H24" s="5">
        <v>2.79</v>
      </c>
      <c r="I24" s="5">
        <v>2.79</v>
      </c>
      <c r="J24" s="4">
        <v>2.79</v>
      </c>
      <c r="K24" s="16" t="s">
        <v>55</v>
      </c>
      <c r="L24" s="23" t="s">
        <v>55</v>
      </c>
      <c r="M24" s="4" t="s">
        <v>5</v>
      </c>
      <c r="N24" s="4" t="s">
        <v>29</v>
      </c>
    </row>
    <row r="25" spans="2:14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2:14">
      <c r="B26" s="3"/>
      <c r="C26" s="47" t="s">
        <v>22</v>
      </c>
      <c r="D26" s="47"/>
      <c r="E26" s="47"/>
      <c r="F26" s="47"/>
      <c r="G26" s="47"/>
      <c r="H26" s="13">
        <f>SUM(H27:H29)</f>
        <v>56.000000000000007</v>
      </c>
      <c r="I26" s="13">
        <f t="shared" ref="I26:J26" si="9">SUM(I27:I29)</f>
        <v>58.000000000000007</v>
      </c>
      <c r="J26" s="13">
        <f t="shared" si="9"/>
        <v>60.279999999999994</v>
      </c>
      <c r="K26" s="41">
        <f>(J26-I26)</f>
        <v>2.2799999999999869</v>
      </c>
      <c r="L26" s="42">
        <f t="shared" si="4"/>
        <v>3.9310344827585997E-2</v>
      </c>
      <c r="M26" s="4"/>
      <c r="N26" s="4" t="s">
        <v>3</v>
      </c>
    </row>
    <row r="27" spans="2:14" ht="15.75" customHeight="1">
      <c r="B27" s="3"/>
      <c r="C27" s="3"/>
      <c r="D27" s="45" t="s">
        <v>23</v>
      </c>
      <c r="E27" s="45"/>
      <c r="F27" s="45"/>
      <c r="G27" s="45"/>
      <c r="H27" s="5">
        <v>39.130000000000003</v>
      </c>
      <c r="I27" s="5">
        <v>41.13</v>
      </c>
      <c r="J27" s="4">
        <v>43.41</v>
      </c>
      <c r="K27" s="16">
        <f t="shared" ref="K27" si="10">(J27-I27)</f>
        <v>2.279999999999994</v>
      </c>
      <c r="L27" s="23">
        <f t="shared" si="4"/>
        <v>5.5433989788475468E-2</v>
      </c>
      <c r="M27" s="4" t="s">
        <v>14</v>
      </c>
      <c r="N27" s="4" t="s">
        <v>24</v>
      </c>
    </row>
    <row r="28" spans="2:14">
      <c r="B28" s="3"/>
      <c r="C28" s="3"/>
      <c r="D28" s="3" t="s">
        <v>56</v>
      </c>
      <c r="E28" s="3"/>
      <c r="F28" s="3"/>
      <c r="G28" s="3"/>
      <c r="H28" s="5">
        <v>13.91</v>
      </c>
      <c r="I28" s="5">
        <v>13.91</v>
      </c>
      <c r="J28" s="4">
        <v>13.91</v>
      </c>
      <c r="K28" s="16" t="s">
        <v>55</v>
      </c>
      <c r="L28" s="16" t="s">
        <v>55</v>
      </c>
      <c r="M28" s="4" t="s">
        <v>14</v>
      </c>
      <c r="N28" s="4" t="s">
        <v>25</v>
      </c>
    </row>
    <row r="29" spans="2:14">
      <c r="B29" s="3"/>
      <c r="C29" s="3"/>
      <c r="D29" s="3" t="s">
        <v>26</v>
      </c>
      <c r="E29" s="3"/>
      <c r="F29" s="3"/>
      <c r="G29" s="3"/>
      <c r="H29" s="5">
        <v>2.96</v>
      </c>
      <c r="I29" s="5">
        <v>2.96</v>
      </c>
      <c r="J29" s="4">
        <v>2.96</v>
      </c>
      <c r="K29" s="16" t="s">
        <v>55</v>
      </c>
      <c r="L29" s="16" t="s">
        <v>55</v>
      </c>
      <c r="M29" s="4" t="s">
        <v>14</v>
      </c>
      <c r="N29" s="4" t="s">
        <v>25</v>
      </c>
    </row>
    <row r="30" spans="2:14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2:14">
      <c r="B31" s="1" t="s">
        <v>27</v>
      </c>
      <c r="C31" s="1"/>
      <c r="D31" s="1"/>
      <c r="E31" s="1"/>
      <c r="F31" s="1"/>
      <c r="G31" s="1"/>
      <c r="H31" s="19">
        <f>(H32+H34+H39)</f>
        <v>46.5</v>
      </c>
      <c r="I31" s="19">
        <f t="shared" ref="I31:J31" si="11">(I32+I34+I39)</f>
        <v>44.08</v>
      </c>
      <c r="J31" s="19">
        <f t="shared" si="11"/>
        <v>45.18</v>
      </c>
      <c r="K31" s="29">
        <f t="shared" ref="K31:K34" si="12">(J31-I31)</f>
        <v>1.1000000000000014</v>
      </c>
      <c r="L31" s="24">
        <f t="shared" si="4"/>
        <v>2.4954627949183239E-2</v>
      </c>
      <c r="M31" s="7"/>
      <c r="N31" s="7"/>
    </row>
    <row r="32" spans="2:14">
      <c r="B32" s="3"/>
      <c r="C32" s="47" t="s">
        <v>28</v>
      </c>
      <c r="D32" s="47"/>
      <c r="E32" s="47"/>
      <c r="F32" s="47"/>
      <c r="G32" s="47"/>
      <c r="H32" s="5">
        <v>26.11</v>
      </c>
      <c r="I32" s="5">
        <v>26.39</v>
      </c>
      <c r="J32" s="4">
        <v>27.22</v>
      </c>
      <c r="K32" s="28">
        <f t="shared" si="12"/>
        <v>0.82999999999999829</v>
      </c>
      <c r="L32" s="23">
        <f t="shared" si="4"/>
        <v>3.1451307313376198E-2</v>
      </c>
      <c r="M32" s="4" t="s">
        <v>5</v>
      </c>
      <c r="N32" s="4" t="s">
        <v>31</v>
      </c>
    </row>
    <row r="33" spans="2:14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2:14">
      <c r="B34" s="3"/>
      <c r="C34" s="47" t="s">
        <v>30</v>
      </c>
      <c r="D34" s="47"/>
      <c r="E34" s="47"/>
      <c r="F34" s="47"/>
      <c r="G34" s="47"/>
      <c r="H34" s="13">
        <f>SUM(H35:H37)</f>
        <v>14.71</v>
      </c>
      <c r="I34" s="13">
        <f t="shared" ref="I34:J34" si="13">SUM(I35:I37)</f>
        <v>10.69</v>
      </c>
      <c r="J34" s="13">
        <f t="shared" si="13"/>
        <v>10.06</v>
      </c>
      <c r="K34" s="41">
        <f t="shared" si="12"/>
        <v>-0.62999999999999901</v>
      </c>
      <c r="L34" s="42">
        <f t="shared" si="4"/>
        <v>-5.8933582787651928E-2</v>
      </c>
      <c r="M34" s="4" t="s">
        <v>5</v>
      </c>
      <c r="N34" s="4" t="s">
        <v>31</v>
      </c>
    </row>
    <row r="35" spans="2:14">
      <c r="B35" s="3"/>
      <c r="C35" s="3"/>
      <c r="D35" s="45" t="s">
        <v>32</v>
      </c>
      <c r="E35" s="45"/>
      <c r="F35" s="45"/>
      <c r="G35" s="45"/>
      <c r="H35" s="6">
        <v>8.23</v>
      </c>
      <c r="I35" s="6">
        <v>5.22</v>
      </c>
      <c r="J35" s="4">
        <v>4.72</v>
      </c>
      <c r="K35" s="16">
        <f t="shared" ref="K35:K39" si="14">(J35-I35)</f>
        <v>-0.5</v>
      </c>
      <c r="L35" s="23">
        <f t="shared" si="4"/>
        <v>-9.5785440613026851E-2</v>
      </c>
      <c r="M35" s="4"/>
      <c r="N35" s="4"/>
    </row>
    <row r="36" spans="2:14">
      <c r="B36" s="3"/>
      <c r="C36" s="3"/>
      <c r="D36" s="45" t="s">
        <v>33</v>
      </c>
      <c r="E36" s="45"/>
      <c r="F36" s="45"/>
      <c r="G36" s="45"/>
      <c r="H36" s="6">
        <v>2.17</v>
      </c>
      <c r="I36" s="6">
        <v>1.61</v>
      </c>
      <c r="J36" s="4">
        <v>1.61</v>
      </c>
      <c r="K36" s="16" t="s">
        <v>55</v>
      </c>
      <c r="L36" s="23" t="s">
        <v>55</v>
      </c>
      <c r="M36" s="4"/>
      <c r="N36" s="4"/>
    </row>
    <row r="37" spans="2:14">
      <c r="B37" s="3"/>
      <c r="C37" s="3"/>
      <c r="D37" s="3" t="s">
        <v>62</v>
      </c>
      <c r="E37" s="3"/>
      <c r="F37" s="3"/>
      <c r="G37" s="3"/>
      <c r="H37" s="6">
        <v>4.3099999999999996</v>
      </c>
      <c r="I37" s="6">
        <v>3.86</v>
      </c>
      <c r="J37" s="4">
        <v>3.73</v>
      </c>
      <c r="K37" s="16">
        <f t="shared" si="14"/>
        <v>-0.12999999999999989</v>
      </c>
      <c r="L37" s="23">
        <f t="shared" si="4"/>
        <v>-3.3678756476683946E-2</v>
      </c>
      <c r="M37" s="4"/>
      <c r="N37" s="4"/>
    </row>
    <row r="38" spans="2:14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6.5">
      <c r="B39" s="3"/>
      <c r="C39" s="47" t="s">
        <v>60</v>
      </c>
      <c r="D39" s="47"/>
      <c r="E39" s="47"/>
      <c r="F39" s="47"/>
      <c r="G39" s="47"/>
      <c r="H39" s="6">
        <v>5.68</v>
      </c>
      <c r="I39" s="6">
        <v>7</v>
      </c>
      <c r="J39" s="6">
        <v>7.9</v>
      </c>
      <c r="K39" s="16">
        <f t="shared" si="14"/>
        <v>0.90000000000000036</v>
      </c>
      <c r="L39" s="23">
        <f t="shared" si="4"/>
        <v>0.12857142857142856</v>
      </c>
      <c r="M39" s="4" t="s">
        <v>14</v>
      </c>
      <c r="N39" s="4" t="s">
        <v>25</v>
      </c>
    </row>
    <row r="40" spans="2:14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6.5">
      <c r="B41" s="1" t="s">
        <v>34</v>
      </c>
      <c r="C41" s="1"/>
      <c r="D41" s="1"/>
      <c r="E41" s="1"/>
      <c r="F41" s="1"/>
      <c r="G41" s="1"/>
      <c r="H41" s="9">
        <v>3.1</v>
      </c>
      <c r="I41" s="8">
        <v>2.61</v>
      </c>
      <c r="J41" s="7">
        <v>3.39</v>
      </c>
      <c r="K41" s="25">
        <f t="shared" ref="K41:K45" si="15">(J41-I41)</f>
        <v>0.78000000000000025</v>
      </c>
      <c r="L41" s="24">
        <f t="shared" si="4"/>
        <v>0.29885057471264376</v>
      </c>
      <c r="M41" s="7" t="s">
        <v>5</v>
      </c>
      <c r="N41" s="7" t="s">
        <v>68</v>
      </c>
    </row>
    <row r="42" spans="2:14">
      <c r="B42" s="31"/>
      <c r="C42" s="31"/>
      <c r="D42" s="31"/>
      <c r="E42" s="31"/>
      <c r="F42" s="31"/>
      <c r="G42" s="31"/>
      <c r="H42" s="31"/>
      <c r="I42" s="31"/>
      <c r="J42" s="31"/>
      <c r="K42" s="16" t="s">
        <v>3</v>
      </c>
      <c r="L42" s="31"/>
      <c r="M42" s="31"/>
      <c r="N42" s="31"/>
    </row>
    <row r="43" spans="2:14">
      <c r="B43" s="1" t="s">
        <v>35</v>
      </c>
      <c r="C43" s="1"/>
      <c r="D43" s="1"/>
      <c r="E43" s="1"/>
      <c r="F43" s="1"/>
      <c r="G43" s="1"/>
      <c r="H43" s="9">
        <v>4.4696300000000004</v>
      </c>
      <c r="I43" s="8">
        <v>4.4400000000000004</v>
      </c>
      <c r="J43" s="8">
        <v>4.4400000000000004</v>
      </c>
      <c r="K43" s="40">
        <f t="shared" si="15"/>
        <v>0</v>
      </c>
      <c r="L43" s="24" t="s">
        <v>55</v>
      </c>
      <c r="M43" s="7" t="s">
        <v>36</v>
      </c>
      <c r="N43" s="7" t="s">
        <v>37</v>
      </c>
    </row>
    <row r="44" spans="2:14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2:14" ht="16.5">
      <c r="B45" s="1" t="s">
        <v>70</v>
      </c>
      <c r="C45" s="1"/>
      <c r="D45" s="1"/>
      <c r="E45" s="1"/>
      <c r="F45" s="1"/>
      <c r="G45" s="1"/>
      <c r="H45" s="9">
        <v>13.998250000000001</v>
      </c>
      <c r="I45" s="9">
        <v>14.2</v>
      </c>
      <c r="J45" s="9">
        <v>14.2</v>
      </c>
      <c r="K45" s="40">
        <f t="shared" si="15"/>
        <v>0</v>
      </c>
      <c r="L45" s="24" t="s">
        <v>55</v>
      </c>
      <c r="M45" s="7" t="s">
        <v>38</v>
      </c>
      <c r="N45" s="7" t="s">
        <v>39</v>
      </c>
    </row>
    <row r="46" spans="2:14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14">
      <c r="B47" s="10" t="s">
        <v>40</v>
      </c>
      <c r="C47" s="10"/>
      <c r="D47" s="10"/>
      <c r="E47" s="10"/>
      <c r="F47" s="12" t="s">
        <v>3</v>
      </c>
      <c r="G47" s="12"/>
      <c r="H47" s="38">
        <f>H45+H43+H41+H31+H20+H8</f>
        <v>422.14388000000002</v>
      </c>
      <c r="I47" s="38">
        <f t="shared" ref="I47:J47" si="16">I45+I43+I41+I31+I20+I8</f>
        <v>427.55</v>
      </c>
      <c r="J47" s="38">
        <f t="shared" si="16"/>
        <v>428.27</v>
      </c>
      <c r="K47" s="38">
        <f>SUM(K8,K20,K31,K41,K43,K45)</f>
        <v>0.71999999999996245</v>
      </c>
      <c r="L47" s="26">
        <f t="shared" si="4"/>
        <v>1.6840135656648325E-3</v>
      </c>
      <c r="M47" s="11"/>
      <c r="N47" s="37"/>
    </row>
    <row r="48" spans="2:14">
      <c r="B48" s="30" t="s">
        <v>57</v>
      </c>
      <c r="J48" s="33"/>
    </row>
    <row r="49" spans="2:14" ht="44.25" customHeight="1">
      <c r="B49" s="48" t="s">
        <v>58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2:14" ht="23.25" customHeight="1">
      <c r="B50" s="48" t="s">
        <v>67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2:14" ht="31.5" customHeight="1">
      <c r="B51" s="48" t="s">
        <v>59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2:14" ht="18">
      <c r="B52" s="44" t="s">
        <v>69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</sheetData>
  <mergeCells count="31">
    <mergeCell ref="B50:N50"/>
    <mergeCell ref="B51:N51"/>
    <mergeCell ref="B44:N44"/>
    <mergeCell ref="B2:N2"/>
    <mergeCell ref="D18:G18"/>
    <mergeCell ref="D22:G22"/>
    <mergeCell ref="D23:G23"/>
    <mergeCell ref="C21:G21"/>
    <mergeCell ref="C15:G15"/>
    <mergeCell ref="B3:N3"/>
    <mergeCell ref="B7:G7"/>
    <mergeCell ref="C9:G9"/>
    <mergeCell ref="D10:G10"/>
    <mergeCell ref="D11:G11"/>
    <mergeCell ref="D12:G12"/>
    <mergeCell ref="B52:N52"/>
    <mergeCell ref="D13:G13"/>
    <mergeCell ref="K4:L4"/>
    <mergeCell ref="C39:G39"/>
    <mergeCell ref="D35:G35"/>
    <mergeCell ref="D36:G36"/>
    <mergeCell ref="K6:L6"/>
    <mergeCell ref="K5:L5"/>
    <mergeCell ref="D16:G16"/>
    <mergeCell ref="C26:G26"/>
    <mergeCell ref="C32:G32"/>
    <mergeCell ref="C34:G34"/>
    <mergeCell ref="D27:G27"/>
    <mergeCell ref="D24:G24"/>
    <mergeCell ref="D17:G17"/>
    <mergeCell ref="B49:N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Org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jgarnesk</cp:lastModifiedBy>
  <dcterms:created xsi:type="dcterms:W3CDTF">2012-01-20T15:53:01Z</dcterms:created>
  <dcterms:modified xsi:type="dcterms:W3CDTF">2012-02-08T17:08:35Z</dcterms:modified>
</cp:coreProperties>
</file>