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4668" yWindow="168" windowWidth="14136" windowHeight="4428"/>
  </bookViews>
  <sheets>
    <sheet name="EHR Subactivity Funding" sheetId="2" r:id="rId1"/>
    <sheet name="Data" sheetId="1" r:id="rId2"/>
  </sheets>
  <calcPr calcId="145621"/>
</workbook>
</file>

<file path=xl/calcChain.xml><?xml version="1.0" encoding="utf-8"?>
<calcChain xmlns="http://schemas.openxmlformats.org/spreadsheetml/2006/main">
  <c r="K6" i="1" l="1"/>
  <c r="J6" i="1"/>
  <c r="I6" i="1"/>
  <c r="H6" i="1"/>
  <c r="B6" i="1"/>
  <c r="G5" i="1"/>
  <c r="F5" i="1"/>
  <c r="E5" i="1"/>
  <c r="D5" i="1"/>
  <c r="C5" i="1"/>
  <c r="G4" i="1"/>
  <c r="F4" i="1"/>
  <c r="E4" i="1"/>
  <c r="D4" i="1"/>
  <c r="C4" i="1"/>
  <c r="G2" i="1"/>
  <c r="G6" i="1" s="1"/>
  <c r="F2" i="1"/>
  <c r="F6" i="1" s="1"/>
  <c r="E2" i="1"/>
  <c r="E6" i="1" s="1"/>
  <c r="D2" i="1"/>
  <c r="D6" i="1" s="1"/>
  <c r="C2" i="1"/>
  <c r="C6" i="1" s="1"/>
</calcChain>
</file>

<file path=xl/sharedStrings.xml><?xml version="1.0" encoding="utf-8"?>
<sst xmlns="http://schemas.openxmlformats.org/spreadsheetml/2006/main" count="15" uniqueCount="15">
  <si>
    <t>FY06</t>
  </si>
  <si>
    <t>FY07</t>
  </si>
  <si>
    <t>FY08</t>
  </si>
  <si>
    <t>FY09</t>
  </si>
  <si>
    <t>FY10</t>
  </si>
  <si>
    <t>FY12</t>
  </si>
  <si>
    <t>FY11</t>
  </si>
  <si>
    <t>DUE</t>
  </si>
  <si>
    <t>DGE</t>
  </si>
  <si>
    <t>HRD</t>
  </si>
  <si>
    <t>DRL</t>
  </si>
  <si>
    <t>Total, EHR</t>
  </si>
  <si>
    <t>FY13</t>
  </si>
  <si>
    <t>FY14</t>
  </si>
  <si>
    <t>FY05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</si>
</sst>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#,##0.00;\-#,##0.00;&quot;-&quot;??"/>
    <numFmt numFmtId="165" formatCode="&quot;$&quot;#,##0.00"/>
  </numFmts>
  <fonts count="21" x14ac:knownFonts="1"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6" fillId="3" borderId="0" applyNumberFormat="0" applyBorder="0" applyAlignment="0" applyProtection="0"/>
    <xf numFmtId="0" fontId="10" fillId="20" borderId="1" applyNumberFormat="0" applyAlignment="0" applyProtection="0"/>
    <xf numFmtId="0" fontId="12" fillId="21" borderId="2" applyNumberFormat="0" applyAlignment="0" applyProtection="0"/>
    <xf numFmtId="0" fontId="15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2" fillId="0" borderId="3" applyNumberFormat="0" applyFill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8" fillId="7" borderId="1" applyNumberFormat="0" applyAlignment="0" applyProtection="0"/>
    <xf numFmtId="0" fontId="11" fillId="0" borderId="6" applyNumberFormat="0" applyFill="0" applyAlignment="0" applyProtection="0"/>
    <xf numFmtId="0" fontId="7" fillId="22" borderId="0" applyNumberFormat="0" applyBorder="0" applyAlignment="0" applyProtection="0"/>
    <xf numFmtId="0" fontId="14" fillId="23" borderId="7" applyNumberFormat="0" applyFont="0" applyAlignment="0" applyProtection="0"/>
    <xf numFmtId="0" fontId="9" fillId="20" borderId="8" applyNumberFormat="0" applyAlignment="0" applyProtection="0"/>
    <xf numFmtId="0" fontId="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38" fontId="19" fillId="0" borderId="10" xfId="0" applyNumberFormat="1" applyFont="1" applyBorder="1"/>
    <xf numFmtId="0" fontId="19" fillId="0" borderId="0" xfId="0" applyFont="1"/>
    <xf numFmtId="2" fontId="19" fillId="0" borderId="0" xfId="0" applyNumberFormat="1" applyFont="1"/>
    <xf numFmtId="38" fontId="19" fillId="0" borderId="12" xfId="0" applyNumberFormat="1" applyFont="1" applyBorder="1"/>
    <xf numFmtId="0" fontId="19" fillId="0" borderId="11" xfId="0" applyFont="1" applyBorder="1"/>
    <xf numFmtId="2" fontId="19" fillId="0" borderId="11" xfId="0" applyNumberFormat="1" applyFont="1" applyBorder="1"/>
    <xf numFmtId="0" fontId="20" fillId="0" borderId="0" xfId="0" applyFont="1"/>
    <xf numFmtId="8" fontId="20" fillId="0" borderId="0" xfId="0" applyNumberFormat="1" applyFont="1"/>
    <xf numFmtId="0" fontId="20" fillId="0" borderId="11" xfId="0" applyFont="1" applyBorder="1" applyAlignment="1">
      <alignment horizontal="right"/>
    </xf>
    <xf numFmtId="0" fontId="20" fillId="0" borderId="11" xfId="0" applyFont="1" applyBorder="1" applyAlignment="1">
      <alignment horizontal="right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/>
    <xf numFmtId="0" fontId="19" fillId="0" borderId="0" xfId="0" applyFont="1" applyFill="1"/>
    <xf numFmtId="164" fontId="19" fillId="0" borderId="0" xfId="0" applyNumberFormat="1" applyFont="1" applyBorder="1"/>
    <xf numFmtId="164" fontId="19" fillId="0" borderId="0" xfId="0" applyNumberFormat="1" applyFont="1" applyFill="1" applyBorder="1"/>
    <xf numFmtId="2" fontId="19" fillId="0" borderId="0" xfId="0" applyNumberFormat="1" applyFont="1" applyBorder="1"/>
    <xf numFmtId="8" fontId="19" fillId="0" borderId="0" xfId="0" applyNumberFormat="1" applyFont="1" applyBorder="1"/>
    <xf numFmtId="165" fontId="19" fillId="0" borderId="0" xfId="0" applyNumberFormat="1" applyFont="1" applyBorder="1"/>
    <xf numFmtId="0" fontId="19" fillId="0" borderId="11" xfId="0" applyFont="1" applyBorder="1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EHR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20154236499"/>
          <c:y val="4.5471060585510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567576313207E-2"/>
          <c:y val="0.19244675443237699"/>
          <c:w val="0.72302822779336495"/>
          <c:h val="0.61311189549582168"/>
        </c:manualLayout>
      </c:layout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DUE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Data!$B$2:$K$2</c:f>
              <c:numCache>
                <c:formatCode>General</c:formatCode>
                <c:ptCount val="10"/>
                <c:pt idx="0">
                  <c:v>237.52</c:v>
                </c:pt>
                <c:pt idx="1">
                  <c:v>188.06</c:v>
                </c:pt>
                <c:pt idx="2">
                  <c:v>157.28</c:v>
                </c:pt>
                <c:pt idx="3">
                  <c:v>200.56</c:v>
                </c:pt>
                <c:pt idx="4">
                  <c:v>291.99</c:v>
                </c:pt>
                <c:pt idx="5">
                  <c:v>223.75</c:v>
                </c:pt>
                <c:pt idx="6">
                  <c:v>217.28</c:v>
                </c:pt>
                <c:pt idx="7">
                  <c:v>190.79</c:v>
                </c:pt>
                <c:pt idx="8">
                  <c:v>190.65</c:v>
                </c:pt>
                <c:pt idx="9">
                  <c:v>226.97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DGE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Data!$B$3:$K$3</c:f>
              <c:numCache>
                <c:formatCode>General</c:formatCode>
                <c:ptCount val="10"/>
                <c:pt idx="0">
                  <c:v>154.75</c:v>
                </c:pt>
                <c:pt idx="1">
                  <c:v>153.07</c:v>
                </c:pt>
                <c:pt idx="2">
                  <c:v>155.9</c:v>
                </c:pt>
                <c:pt idx="3">
                  <c:v>159.59</c:v>
                </c:pt>
                <c:pt idx="4">
                  <c:v>181.67</c:v>
                </c:pt>
                <c:pt idx="5">
                  <c:v>181.43</c:v>
                </c:pt>
                <c:pt idx="6">
                  <c:v>176.58</c:v>
                </c:pt>
                <c:pt idx="7">
                  <c:v>237.11</c:v>
                </c:pt>
                <c:pt idx="8">
                  <c:v>236.29</c:v>
                </c:pt>
                <c:pt idx="9">
                  <c:v>245.15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HRD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Data!$B$4:$K$4</c:f>
              <c:numCache>
                <c:formatCode>General</c:formatCode>
                <c:ptCount val="10"/>
                <c:pt idx="0">
                  <c:v>119.16</c:v>
                </c:pt>
                <c:pt idx="1">
                  <c:v>124.12</c:v>
                </c:pt>
                <c:pt idx="2">
                  <c:v>127.53</c:v>
                </c:pt>
                <c:pt idx="3">
                  <c:v>145.94</c:v>
                </c:pt>
                <c:pt idx="4">
                  <c:v>169.18</c:v>
                </c:pt>
                <c:pt idx="5">
                  <c:v>149.16000000000003</c:v>
                </c:pt>
                <c:pt idx="6">
                  <c:v>144.71</c:v>
                </c:pt>
                <c:pt idx="7">
                  <c:v>129.41</c:v>
                </c:pt>
                <c:pt idx="8">
                  <c:v>129.63</c:v>
                </c:pt>
                <c:pt idx="9" formatCode="0.00">
                  <c:v>130.30000000000001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DRL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Data!$B$5:$K$5</c:f>
              <c:numCache>
                <c:formatCode>General</c:formatCode>
                <c:ptCount val="10"/>
                <c:pt idx="0">
                  <c:v>238.76</c:v>
                </c:pt>
                <c:pt idx="1">
                  <c:v>235.01000000000002</c:v>
                </c:pt>
                <c:pt idx="2">
                  <c:v>254.94</c:v>
                </c:pt>
                <c:pt idx="3">
                  <c:v>260.17</c:v>
                </c:pt>
                <c:pt idx="4">
                  <c:v>287.67</c:v>
                </c:pt>
                <c:pt idx="5">
                  <c:v>318.42</c:v>
                </c:pt>
                <c:pt idx="6">
                  <c:v>322.47000000000003</c:v>
                </c:pt>
                <c:pt idx="7" formatCode="0.00">
                  <c:v>273.23</c:v>
                </c:pt>
                <c:pt idx="8">
                  <c:v>272.43</c:v>
                </c:pt>
                <c:pt idx="9">
                  <c:v>277.87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49344"/>
        <c:axId val="244250880"/>
      </c:lineChart>
      <c:catAx>
        <c:axId val="244249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442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250880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442493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501"/>
          <c:y val="0.27029326342557902"/>
          <c:w val="0.11433490564301101"/>
          <c:h val="0.4267716535433069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480060</xdr:colOff>
      <xdr:row>19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0.0944</cdr:x>
      <cdr:y>0.8887</cdr:y>
    </cdr:from>
    <cdr:to>
      <cdr:x>0.77639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" y="2945765"/>
          <a:ext cx="4069080" cy="3689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/>
        <a:p xmlns:a="http://schemas.openxmlformats.org/drawingml/2006/main"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Times New Roman"/>
              <a:ea typeface="Calibri"/>
              <a:cs typeface="Times New Roman"/>
            </a:rPr>
            <a:t>FY 2009 funding reflects both the FY 2009 omnibus appropriation and funding provided through the American Recovery and Reinvestment Act of 2009 (P.L. 111-5).</a:t>
          </a:r>
          <a:endParaRPr lang="en-US" sz="1100">
            <a:effectLst/>
            <a:latin typeface="Calibri"/>
            <a:ea typeface="Calibri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F22" sqref="F22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A7" sqref="A7"/>
    </sheetView>
  </sheetViews>
  <sheetFormatPr defaultColWidth="9.109375" defaultRowHeight="13.8" x14ac:dyDescent="0.25"/>
  <cols>
    <col min="1" max="1" width="11.109375" style="2" bestFit="1" customWidth="1"/>
    <col min="2" max="2" width="11.109375" style="2" customWidth="1"/>
    <col min="3" max="3" width="10.33203125" style="2" customWidth="1"/>
    <col min="4" max="4" width="12.109375" style="2" customWidth="1"/>
    <col min="5" max="5" width="11.109375" style="2" customWidth="1"/>
    <col min="6" max="7" width="11.88671875" style="2" customWidth="1"/>
    <col min="8" max="8" width="9.44140625" style="2" bestFit="1" customWidth="1"/>
    <col min="9" max="9" width="10.6640625" style="2" customWidth="1"/>
    <col min="10" max="16384" width="9.109375" style="2"/>
  </cols>
  <sheetData>
    <row r="1" spans="1:11" ht="26.25" customHeight="1" x14ac:dyDescent="0.25">
      <c r="A1" s="20"/>
      <c r="B1" s="9" t="s">
        <v>14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10" t="s">
        <v>6</v>
      </c>
      <c r="I1" s="9" t="s">
        <v>5</v>
      </c>
      <c r="J1" s="9" t="s">
        <v>12</v>
      </c>
      <c r="K1" s="9" t="s">
        <v>13</v>
      </c>
    </row>
    <row r="2" spans="1:11" x14ac:dyDescent="0.25">
      <c r="A2" s="1" t="s">
        <v>7</v>
      </c>
      <c r="B2" s="2">
        <v>237.52</v>
      </c>
      <c r="C2" s="2">
        <f>211.86-19.43-4.37</f>
        <v>188.06</v>
      </c>
      <c r="D2" s="2">
        <f>204.96-45.95-1.73</f>
        <v>157.28</v>
      </c>
      <c r="E2" s="2">
        <f>254-47.87-5.57</f>
        <v>200.56</v>
      </c>
      <c r="F2" s="2">
        <f>368.08-9.95-60.99-5.15</f>
        <v>291.99</v>
      </c>
      <c r="G2" s="2">
        <f>292.35-57.93-5.49-5.18</f>
        <v>223.75</v>
      </c>
      <c r="H2" s="2">
        <v>217.28</v>
      </c>
      <c r="I2" s="2">
        <v>190.79</v>
      </c>
      <c r="J2" s="2">
        <v>190.65</v>
      </c>
      <c r="K2" s="2">
        <v>226.97</v>
      </c>
    </row>
    <row r="3" spans="1:11" x14ac:dyDescent="0.25">
      <c r="A3" s="1" t="s">
        <v>8</v>
      </c>
      <c r="B3" s="2">
        <v>154.75</v>
      </c>
      <c r="C3" s="2">
        <v>153.07</v>
      </c>
      <c r="D3" s="2">
        <v>155.9</v>
      </c>
      <c r="E3" s="2">
        <v>159.59</v>
      </c>
      <c r="F3" s="2">
        <v>181.67</v>
      </c>
      <c r="G3" s="2">
        <v>181.43</v>
      </c>
      <c r="H3" s="2">
        <v>176.58</v>
      </c>
      <c r="I3" s="2">
        <v>237.11</v>
      </c>
      <c r="J3" s="2">
        <v>236.29</v>
      </c>
      <c r="K3" s="2">
        <v>245.15</v>
      </c>
    </row>
    <row r="4" spans="1:11" x14ac:dyDescent="0.25">
      <c r="A4" s="1" t="s">
        <v>9</v>
      </c>
      <c r="B4" s="2">
        <v>119.16</v>
      </c>
      <c r="C4" s="2">
        <f>119.75+4.37</f>
        <v>124.12</v>
      </c>
      <c r="D4" s="2">
        <f>125.8+1.73</f>
        <v>127.53</v>
      </c>
      <c r="E4" s="2">
        <f>140.37+5.57</f>
        <v>145.94</v>
      </c>
      <c r="F4" s="2">
        <f>154.08+9.95+5.15</f>
        <v>169.18</v>
      </c>
      <c r="G4" s="2">
        <f>138.49+5.49+5.18</f>
        <v>149.16000000000003</v>
      </c>
      <c r="H4" s="2">
        <v>144.71</v>
      </c>
      <c r="I4" s="2">
        <v>129.41</v>
      </c>
      <c r="J4" s="2">
        <v>129.63</v>
      </c>
      <c r="K4" s="3">
        <v>130.30000000000001</v>
      </c>
    </row>
    <row r="5" spans="1:11" x14ac:dyDescent="0.25">
      <c r="A5" s="4" t="s">
        <v>10</v>
      </c>
      <c r="B5" s="5">
        <v>238.76</v>
      </c>
      <c r="C5" s="5">
        <f>215.58+19.43</f>
        <v>235.01000000000002</v>
      </c>
      <c r="D5" s="5">
        <f>208.99+45.95</f>
        <v>254.94</v>
      </c>
      <c r="E5" s="5">
        <f>212.3+47.87</f>
        <v>260.17</v>
      </c>
      <c r="F5" s="5">
        <f>226.68+60.99</f>
        <v>287.67</v>
      </c>
      <c r="G5" s="5">
        <f>260.49+57.93</f>
        <v>318.42</v>
      </c>
      <c r="H5" s="5">
        <v>322.47000000000003</v>
      </c>
      <c r="I5" s="6">
        <v>273.23</v>
      </c>
      <c r="J5" s="5">
        <v>272.43</v>
      </c>
      <c r="K5" s="5">
        <v>277.87</v>
      </c>
    </row>
    <row r="6" spans="1:11" s="7" customFormat="1" x14ac:dyDescent="0.25">
      <c r="A6" s="7" t="s">
        <v>11</v>
      </c>
      <c r="B6" s="8">
        <f t="shared" ref="B6" si="0">SUM(B2:B5)</f>
        <v>750.18999999999994</v>
      </c>
      <c r="C6" s="8">
        <f t="shared" ref="C6:J6" si="1">SUM(C2:C5)</f>
        <v>700.26</v>
      </c>
      <c r="D6" s="8">
        <f t="shared" si="1"/>
        <v>695.65000000000009</v>
      </c>
      <c r="E6" s="8">
        <f t="shared" si="1"/>
        <v>766.26</v>
      </c>
      <c r="F6" s="8">
        <f t="shared" si="1"/>
        <v>930.51</v>
      </c>
      <c r="G6" s="8">
        <f t="shared" si="1"/>
        <v>872.76</v>
      </c>
      <c r="H6" s="8">
        <f t="shared" si="1"/>
        <v>861.04000000000008</v>
      </c>
      <c r="I6" s="8">
        <f t="shared" si="1"/>
        <v>830.54</v>
      </c>
      <c r="J6" s="8">
        <f t="shared" si="1"/>
        <v>829</v>
      </c>
      <c r="K6" s="8">
        <f t="shared" ref="K6" si="2">SUM(K2:K5)</f>
        <v>880.29000000000008</v>
      </c>
    </row>
    <row r="8" spans="1:11" x14ac:dyDescent="0.25">
      <c r="C8" s="11"/>
      <c r="D8" s="11"/>
      <c r="E8" s="11"/>
      <c r="F8" s="11"/>
      <c r="G8" s="11"/>
      <c r="H8" s="11"/>
    </row>
    <row r="9" spans="1:11" x14ac:dyDescent="0.25">
      <c r="C9" s="11"/>
      <c r="D9" s="11"/>
      <c r="E9" s="11"/>
      <c r="F9" s="11"/>
      <c r="G9" s="11"/>
      <c r="H9" s="11"/>
    </row>
    <row r="10" spans="1:11" x14ac:dyDescent="0.25">
      <c r="C10" s="11"/>
      <c r="D10" s="12"/>
      <c r="E10" s="12"/>
      <c r="F10" s="12"/>
      <c r="G10" s="12"/>
      <c r="H10" s="13"/>
      <c r="I10" s="14"/>
    </row>
    <row r="11" spans="1:11" x14ac:dyDescent="0.25">
      <c r="C11" s="11"/>
      <c r="D11" s="15"/>
      <c r="E11" s="15"/>
      <c r="F11" s="16"/>
      <c r="G11" s="16"/>
      <c r="H11" s="11"/>
    </row>
    <row r="12" spans="1:11" x14ac:dyDescent="0.25">
      <c r="C12" s="11"/>
      <c r="D12" s="15"/>
      <c r="E12" s="15"/>
      <c r="F12" s="16"/>
      <c r="G12" s="17"/>
      <c r="H12" s="11"/>
    </row>
    <row r="13" spans="1:11" x14ac:dyDescent="0.25">
      <c r="A13" s="18"/>
      <c r="B13" s="18"/>
      <c r="C13" s="18"/>
      <c r="D13" s="15"/>
      <c r="E13" s="15"/>
      <c r="F13" s="16"/>
      <c r="G13" s="16"/>
      <c r="H13" s="11"/>
    </row>
    <row r="14" spans="1:11" x14ac:dyDescent="0.25">
      <c r="A14" s="18"/>
      <c r="B14" s="18"/>
      <c r="C14" s="18"/>
      <c r="D14" s="15"/>
      <c r="E14" s="15"/>
      <c r="F14" s="16"/>
      <c r="G14" s="16"/>
      <c r="H14" s="11"/>
    </row>
    <row r="15" spans="1:11" x14ac:dyDescent="0.25">
      <c r="A15" s="18"/>
      <c r="B15" s="18"/>
      <c r="C15" s="18"/>
      <c r="D15" s="15"/>
      <c r="E15" s="15"/>
      <c r="F15" s="16"/>
      <c r="G15" s="16"/>
      <c r="H15" s="11"/>
    </row>
    <row r="16" spans="1:11" x14ac:dyDescent="0.25">
      <c r="A16" s="18"/>
      <c r="B16" s="18"/>
      <c r="C16" s="18"/>
      <c r="D16" s="15"/>
      <c r="E16" s="15"/>
      <c r="F16" s="16"/>
      <c r="G16" s="16"/>
      <c r="H16" s="11"/>
    </row>
    <row r="17" spans="1:8" x14ac:dyDescent="0.25">
      <c r="A17" s="19"/>
      <c r="B17" s="19"/>
      <c r="C17" s="19"/>
      <c r="D17" s="18"/>
      <c r="E17" s="18"/>
      <c r="F17" s="18"/>
      <c r="G17" s="18"/>
      <c r="H17" s="11"/>
    </row>
    <row r="18" spans="1:8" x14ac:dyDescent="0.25">
      <c r="A18" s="11"/>
      <c r="B18" s="11"/>
      <c r="C18" s="11"/>
      <c r="D18" s="11"/>
      <c r="E18" s="11"/>
      <c r="F18" s="11"/>
      <c r="G18" s="11"/>
      <c r="H18" s="1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EHR Subactivity Funding</vt:lpstr>
      <vt:lpstr>Data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tjones</cp:lastModifiedBy>
  <dcterms:created xsi:type="dcterms:W3CDTF">2009-04-21T13:13:51Z</dcterms:created>
  <dcterms:modified xsi:type="dcterms:W3CDTF">2013-04-04T13:30:00Z</dcterms:modified>
</cp:coreProperties>
</file>