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525"/>
  </bookViews>
  <sheets>
    <sheet name="NSF Facility - Funding Detail" sheetId="2" r:id="rId1"/>
  </sheets>
  <calcPr calcId="145621"/>
</workbook>
</file>

<file path=xl/calcChain.xml><?xml version="1.0" encoding="utf-8"?>
<calcChain xmlns="http://schemas.openxmlformats.org/spreadsheetml/2006/main">
  <c r="F37" i="2" l="1"/>
  <c r="G37" i="2"/>
  <c r="F36" i="2"/>
  <c r="G36" i="2" s="1"/>
  <c r="F35" i="2"/>
  <c r="G35" i="2" s="1"/>
  <c r="C34" i="2"/>
  <c r="E34" i="2"/>
  <c r="D34" i="2"/>
  <c r="F33" i="2"/>
  <c r="G33" i="2"/>
  <c r="G32" i="2"/>
  <c r="F32" i="2"/>
  <c r="F31" i="2"/>
  <c r="G31" i="2" s="1"/>
  <c r="C30" i="2"/>
  <c r="D30" i="2"/>
  <c r="F29" i="2"/>
  <c r="G29" i="2"/>
  <c r="F28" i="2"/>
  <c r="G28" i="2" s="1"/>
  <c r="F27" i="2"/>
  <c r="G27" i="2" s="1"/>
  <c r="C26" i="2"/>
  <c r="D26" i="2"/>
  <c r="F25" i="2"/>
  <c r="F24" i="2"/>
  <c r="G24" i="2" s="1"/>
  <c r="F23" i="2"/>
  <c r="G23" i="2" s="1"/>
  <c r="F22" i="2"/>
  <c r="G22" i="2"/>
  <c r="F21" i="2"/>
  <c r="G21" i="2" s="1"/>
  <c r="F20" i="2"/>
  <c r="G20" i="2" s="1"/>
  <c r="F19" i="2"/>
  <c r="G19" i="2" s="1"/>
  <c r="F18" i="2"/>
  <c r="G18" i="2" s="1"/>
  <c r="F17" i="2"/>
  <c r="G17" i="2"/>
  <c r="F16" i="2"/>
  <c r="G16" i="2" s="1"/>
  <c r="F14" i="2"/>
  <c r="G14" i="2" s="1"/>
  <c r="F13" i="2"/>
  <c r="F12" i="2"/>
  <c r="G12" i="2"/>
  <c r="F11" i="2"/>
  <c r="G11" i="2" s="1"/>
  <c r="F10" i="2"/>
  <c r="G10" i="2" s="1"/>
  <c r="C5" i="2"/>
  <c r="F8" i="2"/>
  <c r="G8" i="2" s="1"/>
  <c r="E5" i="2"/>
  <c r="F34" i="2" l="1"/>
  <c r="G34" i="2" s="1"/>
  <c r="C38" i="2"/>
  <c r="G13" i="2"/>
  <c r="G25" i="2"/>
  <c r="F7" i="2"/>
  <c r="G7" i="2" s="1"/>
  <c r="D5" i="2"/>
  <c r="D38" i="2"/>
  <c r="E26" i="2"/>
  <c r="F26" i="2" s="1"/>
  <c r="G26" i="2" s="1"/>
  <c r="E30" i="2"/>
  <c r="F30" i="2" s="1"/>
  <c r="G30" i="2" s="1"/>
  <c r="E38" i="2" l="1"/>
  <c r="F38" i="2" s="1"/>
  <c r="G38" i="2" s="1"/>
  <c r="F5" i="2"/>
  <c r="G5" i="2" s="1"/>
</calcChain>
</file>

<file path=xl/sharedStrings.xml><?xml version="1.0" encoding="utf-8"?>
<sst xmlns="http://schemas.openxmlformats.org/spreadsheetml/2006/main" count="48" uniqueCount="48">
  <si>
    <t>Major Multi-user Research Facilities Funding</t>
  </si>
  <si>
    <t>(Dollars in Millions)</t>
  </si>
  <si>
    <t>FY 2012
 Actual</t>
  </si>
  <si>
    <t>FY 2012
 Enacted/
Annualized
 FY 2013 CR</t>
  </si>
  <si>
    <t>Amount</t>
  </si>
  <si>
    <t>Percent</t>
  </si>
  <si>
    <t>Major Research Equipment and Facilities Construction</t>
  </si>
  <si>
    <t>Total, Major Multi-User Research Facilities</t>
  </si>
  <si>
    <t>Totals may not add due to rounding.</t>
  </si>
  <si>
    <t>FY 2014
 Request</t>
  </si>
  <si>
    <t>Change over 
FY 2012 Enacted</t>
  </si>
  <si>
    <t xml:space="preserve">Operations and Maintenance of Existing Facilities </t>
  </si>
  <si>
    <t>Engineering</t>
  </si>
  <si>
    <t>National Nanotechnology Infrastructure Network (NNIN)</t>
  </si>
  <si>
    <t>Network for Earthquake Engineering Simulation</t>
  </si>
  <si>
    <t>Geosciences</t>
  </si>
  <si>
    <r>
      <t>Academic Research Fleet</t>
    </r>
    <r>
      <rPr>
        <vertAlign val="superscript"/>
        <sz val="10"/>
        <rFont val="Times New Roman"/>
        <family val="1"/>
      </rPr>
      <t>1</t>
    </r>
  </si>
  <si>
    <t>Geodetic Facilities for Advancement of Geoscience &amp; EarthScope (GAGE)</t>
  </si>
  <si>
    <t>International Ocean Discovery Program</t>
  </si>
  <si>
    <t>Polar Facilities and Logistics</t>
  </si>
  <si>
    <t>Seismological Facilities for Advancement of Geoscience 
   &amp; EarthScope (SAGE)</t>
  </si>
  <si>
    <t>Mathematical and Physical Sciences</t>
  </si>
  <si>
    <t>Arecibo Observatory</t>
  </si>
  <si>
    <t>Cornell High Energy Synchrotron Source (CHESS)</t>
  </si>
  <si>
    <t>Gemini Observatory</t>
  </si>
  <si>
    <t>IceCube</t>
  </si>
  <si>
    <t>Large Hadron Collider</t>
  </si>
  <si>
    <t>Laser Interferometer Gravitational Wave Observatory</t>
  </si>
  <si>
    <t>National High Magnetic Field Laboratory</t>
  </si>
  <si>
    <t>National Solar Observatory</t>
  </si>
  <si>
    <t>National Superconducting Cyclotron Laboratory</t>
  </si>
  <si>
    <r>
      <t>Other Facilities</t>
    </r>
    <r>
      <rPr>
        <vertAlign val="superscript"/>
        <sz val="10"/>
        <rFont val="Times New Roman"/>
        <family val="1"/>
      </rPr>
      <t>2</t>
    </r>
  </si>
  <si>
    <r>
      <t>Federally Funded Research and Development Centers</t>
    </r>
    <r>
      <rPr>
        <b/>
        <vertAlign val="superscript"/>
        <sz val="11"/>
        <rFont val="Times New Roman"/>
        <family val="1"/>
      </rPr>
      <t>3</t>
    </r>
  </si>
  <si>
    <t>National Center for Atmospheric Research</t>
  </si>
  <si>
    <t>National Optical Astronomy Observatory</t>
  </si>
  <si>
    <r>
      <t>National Radio Astronomy Observatory</t>
    </r>
    <r>
      <rPr>
        <vertAlign val="superscript"/>
        <sz val="10"/>
        <rFont val="Times New Roman"/>
        <family val="1"/>
      </rPr>
      <t>4</t>
    </r>
  </si>
  <si>
    <t>Operations and Maintenance of Facilities under Construction</t>
  </si>
  <si>
    <t>Advanced Technology Solar Telescope (ATST)</t>
  </si>
  <si>
    <t>National Ecological Observatory Network (NEON)</t>
  </si>
  <si>
    <t>Ocean Observatories Initiative (OOI)</t>
  </si>
  <si>
    <t>R&amp;RA Planning and Concept Development</t>
  </si>
  <si>
    <r>
      <t>Pre-construction Planning</t>
    </r>
    <r>
      <rPr>
        <vertAlign val="superscript"/>
        <sz val="10"/>
        <rFont val="Times New Roman"/>
        <family val="1"/>
      </rPr>
      <t>5</t>
    </r>
  </si>
  <si>
    <t>Concept and Development for MREFC projects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</si>
  <si>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An additional $2.0 million in FY 2012 Enacted and $1.0 million in FY 2013 for Regional Class Research Vessels is included in pre-construction planning.</t>
    </r>
  </si>
  <si>
    <r>
      <t xml:space="preserve">2 </t>
    </r>
    <r>
      <rPr>
        <sz val="9"/>
        <rFont val="Times New Roman"/>
        <family val="1"/>
      </rPr>
      <t>Other Facilities includes support for other physics and materials research facilities.</t>
    </r>
  </si>
  <si>
    <r>
      <t xml:space="preserve">3  </t>
    </r>
    <r>
      <rPr>
        <sz val="9"/>
        <rFont val="Times New Roman"/>
        <family val="1"/>
      </rPr>
      <t>Federally Funded R&amp;D Centers does not include support for the Science and Technology Policy Institute, which is an FFRDC but not a multi-user research
facility.</t>
    </r>
  </si>
  <si>
    <r>
      <t xml:space="preserve">4 </t>
    </r>
    <r>
      <rPr>
        <sz val="9"/>
        <rFont val="Times New Roman"/>
        <family val="1"/>
      </rPr>
      <t xml:space="preserve"> Operations and maintenance of ALMA are included in NRAO.</t>
    </r>
  </si>
  <si>
    <r>
      <t xml:space="preserve">5 </t>
    </r>
    <r>
      <rPr>
        <sz val="9"/>
        <rFont val="Times New Roman"/>
        <family val="1"/>
      </rPr>
      <t xml:space="preserve"> Pre-construction planning includes R&amp;RA funding for potential next-generation major multi-user facilities.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</si>
</sst>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\-&quot;$&quot;#,##0.00;&quot;-&quot;??"/>
    <numFmt numFmtId="165" formatCode="#,##0.00;\-#,##0.00;&quot;-&quot;??"/>
    <numFmt numFmtId="166" formatCode="0.0%"/>
    <numFmt numFmtId="167" formatCode="0.00_);[Red]\(0.00\)"/>
    <numFmt numFmtId="168" formatCode="0.0%;\-0.0%;&quot;-&quot;?"/>
  </numFmts>
  <fonts count="11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0" fillId="0" borderId="0" xfId="0" applyFill="1"/>
    <xf numFmtId="0" fontId="2" fillId="0" borderId="4" xfId="0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164" fontId="1" fillId="0" borderId="9" xfId="0" applyNumberFormat="1" applyFont="1" applyFill="1" applyBorder="1"/>
    <xf numFmtId="164" fontId="1" fillId="0" borderId="10" xfId="0" applyNumberFormat="1" applyFont="1" applyFill="1" applyBorder="1"/>
    <xf numFmtId="166" fontId="1" fillId="0" borderId="9" xfId="0" applyNumberFormat="1" applyFont="1" applyFill="1" applyBorder="1"/>
    <xf numFmtId="0" fontId="4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3" fillId="0" borderId="0" xfId="0" applyFont="1" applyFill="1"/>
    <xf numFmtId="0" fontId="3" fillId="0" borderId="11" xfId="0" applyFont="1" applyFill="1" applyBorder="1"/>
    <xf numFmtId="166" fontId="3" fillId="0" borderId="0" xfId="0" applyNumberFormat="1" applyFont="1" applyFill="1"/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5" fontId="3" fillId="0" borderId="0" xfId="0" applyNumberFormat="1" applyFont="1" applyFill="1"/>
    <xf numFmtId="165" fontId="3" fillId="0" borderId="11" xfId="0" applyNumberFormat="1" applyFont="1" applyFill="1" applyBorder="1"/>
    <xf numFmtId="166" fontId="3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 vertical="top"/>
    </xf>
    <xf numFmtId="165" fontId="3" fillId="0" borderId="4" xfId="0" applyNumberFormat="1" applyFont="1" applyFill="1" applyBorder="1"/>
    <xf numFmtId="165" fontId="3" fillId="0" borderId="8" xfId="0" applyNumberFormat="1" applyFont="1" applyFill="1" applyBorder="1"/>
    <xf numFmtId="166" fontId="3" fillId="0" borderId="4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1" xfId="0" applyFont="1" applyFill="1" applyBorder="1"/>
    <xf numFmtId="166" fontId="5" fillId="0" borderId="0" xfId="0" applyNumberFormat="1" applyFont="1" applyFill="1"/>
    <xf numFmtId="167" fontId="2" fillId="0" borderId="0" xfId="1" applyNumberFormat="1" applyFont="1" applyFill="1" applyBorder="1" applyAlignment="1" applyProtection="1">
      <alignment horizontal="left" vertical="top"/>
    </xf>
    <xf numFmtId="0" fontId="5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vertical="top"/>
    </xf>
    <xf numFmtId="166" fontId="3" fillId="0" borderId="4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168" fontId="3" fillId="0" borderId="0" xfId="0" applyNumberFormat="1" applyFont="1" applyFill="1" applyAlignment="1">
      <alignment horizontal="right"/>
    </xf>
    <xf numFmtId="167" fontId="2" fillId="0" borderId="4" xfId="1" applyNumberFormat="1" applyFont="1" applyFill="1" applyBorder="1" applyAlignment="1" applyProtection="1">
      <alignment horizontal="left" vertical="top"/>
    </xf>
    <xf numFmtId="0" fontId="1" fillId="0" borderId="3" xfId="0" applyFont="1" applyFill="1" applyBorder="1" applyAlignment="1">
      <alignment vertical="top"/>
    </xf>
    <xf numFmtId="167" fontId="1" fillId="0" borderId="0" xfId="1" applyNumberFormat="1" applyFont="1" applyFill="1" applyBorder="1" applyAlignment="1" applyProtection="1">
      <alignment vertical="top"/>
    </xf>
    <xf numFmtId="164" fontId="1" fillId="0" borderId="0" xfId="0" applyNumberFormat="1" applyFont="1" applyFill="1"/>
    <xf numFmtId="164" fontId="1" fillId="0" borderId="11" xfId="0" applyNumberFormat="1" applyFont="1" applyFill="1" applyBorder="1"/>
    <xf numFmtId="166" fontId="1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1" fillId="0" borderId="13" xfId="0" applyFont="1" applyFill="1" applyBorder="1" applyAlignment="1">
      <alignment vertical="center"/>
    </xf>
    <xf numFmtId="164" fontId="1" fillId="0" borderId="13" xfId="0" applyNumberFormat="1" applyFont="1" applyFill="1" applyBorder="1"/>
    <xf numFmtId="164" fontId="1" fillId="0" borderId="14" xfId="0" applyNumberFormat="1" applyFont="1" applyFill="1" applyBorder="1"/>
    <xf numFmtId="166" fontId="1" fillId="0" borderId="1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Font="1" applyFill="1" applyBorder="1" applyAlignment="1" applyProtection="1">
      <alignment horizontal="center" vertical="top" wrapText="1" readingOrder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right" wrapText="1" readingOrder="1"/>
      <protection locked="0"/>
    </xf>
    <xf numFmtId="0" fontId="2" fillId="0" borderId="4" xfId="0" applyFont="1" applyFill="1" applyBorder="1" applyAlignment="1" applyProtection="1">
      <alignment horizontal="right" wrapText="1" readingOrder="1"/>
      <protection locked="0"/>
    </xf>
    <xf numFmtId="0" fontId="2" fillId="0" borderId="5" xfId="0" applyFont="1" applyFill="1" applyBorder="1" applyAlignment="1" applyProtection="1">
      <alignment horizontal="right" wrapText="1" readingOrder="1"/>
      <protection locked="0"/>
    </xf>
    <xf numFmtId="0" fontId="2" fillId="0" borderId="8" xfId="0" applyFont="1" applyFill="1" applyBorder="1" applyAlignment="1" applyProtection="1">
      <alignment horizontal="right" wrapText="1" readingOrder="1"/>
      <protection locked="0"/>
    </xf>
    <xf numFmtId="0" fontId="2" fillId="0" borderId="6" xfId="0" applyFont="1" applyFill="1" applyBorder="1" applyAlignment="1" applyProtection="1">
      <alignment horizontal="center" vertical="center" wrapText="1" readingOrder="1"/>
      <protection locked="0"/>
    </xf>
    <xf numFmtId="0" fontId="2" fillId="0" borderId="7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/>
    <xf numFmtId="0" fontId="9" fillId="0" borderId="0" xfId="0" applyFont="1" applyFill="1"/>
    <xf numFmtId="0" fontId="10" fillId="2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topLeftCell="B30" workbookViewId="0">
      <selection activeCell="B52" sqref="B52"/>
    </sheetView>
  </sheetViews>
  <sheetFormatPr defaultColWidth="8.85546875" defaultRowHeight="15" x14ac:dyDescent="0.25"/>
  <cols>
    <col min="1" max="1" width="1.7109375" style="1" customWidth="1"/>
    <col min="2" max="2" width="58.140625" style="1" customWidth="1"/>
    <col min="3" max="3" width="11" style="1" customWidth="1"/>
    <col min="4" max="4" width="10.85546875" style="1" customWidth="1"/>
    <col min="5" max="5" width="10.7109375" style="1" customWidth="1"/>
    <col min="6" max="16384" width="8.85546875" style="1"/>
  </cols>
  <sheetData>
    <row r="1" spans="1:7" ht="21" customHeight="1" x14ac:dyDescent="0.25">
      <c r="A1" s="47" t="s">
        <v>0</v>
      </c>
      <c r="B1" s="47"/>
      <c r="C1" s="47"/>
      <c r="D1" s="47"/>
      <c r="E1" s="47"/>
      <c r="F1" s="47"/>
      <c r="G1" s="47"/>
    </row>
    <row r="2" spans="1:7" ht="15.75" thickBot="1" x14ac:dyDescent="0.3">
      <c r="A2" s="48" t="s">
        <v>1</v>
      </c>
      <c r="B2" s="48"/>
      <c r="C2" s="48"/>
      <c r="D2" s="48"/>
      <c r="E2" s="48"/>
      <c r="F2" s="48"/>
      <c r="G2" s="48"/>
    </row>
    <row r="3" spans="1:7" ht="42" customHeight="1" x14ac:dyDescent="0.25">
      <c r="A3" s="49"/>
      <c r="B3" s="49"/>
      <c r="C3" s="50" t="s">
        <v>2</v>
      </c>
      <c r="D3" s="50" t="s">
        <v>3</v>
      </c>
      <c r="E3" s="52" t="s">
        <v>9</v>
      </c>
      <c r="F3" s="54" t="s">
        <v>10</v>
      </c>
      <c r="G3" s="55"/>
    </row>
    <row r="4" spans="1:7" x14ac:dyDescent="0.25">
      <c r="A4" s="56"/>
      <c r="B4" s="56"/>
      <c r="C4" s="51"/>
      <c r="D4" s="51"/>
      <c r="E4" s="53"/>
      <c r="F4" s="2" t="s">
        <v>4</v>
      </c>
      <c r="G4" s="2" t="s">
        <v>5</v>
      </c>
    </row>
    <row r="5" spans="1:7" x14ac:dyDescent="0.25">
      <c r="A5" s="3" t="s">
        <v>11</v>
      </c>
      <c r="B5" s="4"/>
      <c r="C5" s="5">
        <f>SUM(C7:C8,C10:C14,C16:C25,)</f>
        <v>679.41298199999994</v>
      </c>
      <c r="D5" s="5">
        <f t="shared" ref="D5:E5" si="0">SUM(D7:D8,D10:D14,D16:D25,)</f>
        <v>657.9</v>
      </c>
      <c r="E5" s="6">
        <f t="shared" si="0"/>
        <v>702.86</v>
      </c>
      <c r="F5" s="5">
        <f>E5-D5</f>
        <v>44.960000000000036</v>
      </c>
      <c r="G5" s="7">
        <f>IF(D5=0,"N/A", F5/D5)</f>
        <v>6.8338653290773738E-2</v>
      </c>
    </row>
    <row r="6" spans="1:7" x14ac:dyDescent="0.25">
      <c r="A6" s="8" t="s">
        <v>12</v>
      </c>
      <c r="B6" s="9"/>
      <c r="C6" s="10"/>
      <c r="D6" s="10"/>
      <c r="E6" s="11"/>
      <c r="F6" s="10"/>
      <c r="G6" s="12"/>
    </row>
    <row r="7" spans="1:7" x14ac:dyDescent="0.25">
      <c r="A7" s="13"/>
      <c r="B7" s="14" t="s">
        <v>13</v>
      </c>
      <c r="C7" s="15">
        <v>16.000958000000001</v>
      </c>
      <c r="D7" s="15">
        <v>15.86</v>
      </c>
      <c r="E7" s="16">
        <v>15.46</v>
      </c>
      <c r="F7" s="15">
        <f t="shared" ref="F7:F8" si="1">E7-D7</f>
        <v>-0.39999999999999858</v>
      </c>
      <c r="G7" s="17">
        <f t="shared" ref="G7:G8" si="2">IF(D7=0,"N/A", F7/D7)</f>
        <v>-2.5220680958385786E-2</v>
      </c>
    </row>
    <row r="8" spans="1:7" x14ac:dyDescent="0.25">
      <c r="A8" s="13"/>
      <c r="B8" s="18" t="s">
        <v>14</v>
      </c>
      <c r="C8" s="19">
        <v>20.394037999999998</v>
      </c>
      <c r="D8" s="19">
        <v>20.5</v>
      </c>
      <c r="E8" s="20">
        <v>22</v>
      </c>
      <c r="F8" s="19">
        <f t="shared" si="1"/>
        <v>1.5</v>
      </c>
      <c r="G8" s="21">
        <f t="shared" si="2"/>
        <v>7.3170731707317069E-2</v>
      </c>
    </row>
    <row r="9" spans="1:7" x14ac:dyDescent="0.25">
      <c r="A9" s="8" t="s">
        <v>15</v>
      </c>
      <c r="B9" s="13"/>
      <c r="C9" s="22"/>
      <c r="D9" s="22"/>
      <c r="E9" s="23"/>
      <c r="F9" s="22"/>
      <c r="G9" s="24"/>
    </row>
    <row r="10" spans="1:7" ht="15.75" x14ac:dyDescent="0.25">
      <c r="A10" s="13"/>
      <c r="B10" s="14" t="s">
        <v>16</v>
      </c>
      <c r="C10" s="15">
        <v>92.964417999999995</v>
      </c>
      <c r="D10" s="15">
        <v>76.75</v>
      </c>
      <c r="E10" s="16">
        <v>85</v>
      </c>
      <c r="F10" s="15">
        <f t="shared" ref="F10:F14" si="3">E10-D10</f>
        <v>8.25</v>
      </c>
      <c r="G10" s="17">
        <f t="shared" ref="G10:G14" si="4">IF(D10=0,"N/A", F10/D10)</f>
        <v>0.10749185667752444</v>
      </c>
    </row>
    <row r="11" spans="1:7" x14ac:dyDescent="0.25">
      <c r="A11" s="13"/>
      <c r="B11" s="25" t="s">
        <v>17</v>
      </c>
      <c r="C11" s="15">
        <v>11.918100000000001</v>
      </c>
      <c r="D11" s="15">
        <v>13.18</v>
      </c>
      <c r="E11" s="16">
        <v>12.7</v>
      </c>
      <c r="F11" s="15">
        <f t="shared" si="3"/>
        <v>-0.48000000000000043</v>
      </c>
      <c r="G11" s="17">
        <f t="shared" si="4"/>
        <v>-3.6418816388467411E-2</v>
      </c>
    </row>
    <row r="12" spans="1:7" x14ac:dyDescent="0.25">
      <c r="A12" s="13"/>
      <c r="B12" s="14" t="s">
        <v>18</v>
      </c>
      <c r="C12" s="15">
        <v>51.679364</v>
      </c>
      <c r="D12" s="15">
        <v>44.4</v>
      </c>
      <c r="E12" s="16">
        <v>50</v>
      </c>
      <c r="F12" s="15">
        <f t="shared" si="3"/>
        <v>5.6000000000000014</v>
      </c>
      <c r="G12" s="17">
        <f t="shared" si="4"/>
        <v>0.12612612612612617</v>
      </c>
    </row>
    <row r="13" spans="1:7" x14ac:dyDescent="0.25">
      <c r="A13" s="13"/>
      <c r="B13" s="14" t="s">
        <v>19</v>
      </c>
      <c r="C13" s="15">
        <v>294.62703700000003</v>
      </c>
      <c r="D13" s="15">
        <v>295.79000000000002</v>
      </c>
      <c r="E13" s="16">
        <v>314.20999999999998</v>
      </c>
      <c r="F13" s="15">
        <f t="shared" si="3"/>
        <v>18.419999999999959</v>
      </c>
      <c r="G13" s="17">
        <f t="shared" si="4"/>
        <v>6.2273910544643013E-2</v>
      </c>
    </row>
    <row r="14" spans="1:7" ht="25.5" x14ac:dyDescent="0.25">
      <c r="A14" s="26"/>
      <c r="B14" s="27" t="s">
        <v>20</v>
      </c>
      <c r="C14" s="28">
        <v>26.117049999999999</v>
      </c>
      <c r="D14" s="28">
        <v>26.76</v>
      </c>
      <c r="E14" s="29">
        <v>25.7</v>
      </c>
      <c r="F14" s="28">
        <f t="shared" si="3"/>
        <v>-1.0600000000000023</v>
      </c>
      <c r="G14" s="30">
        <f t="shared" si="4"/>
        <v>-3.9611360239163014E-2</v>
      </c>
    </row>
    <row r="15" spans="1:7" x14ac:dyDescent="0.25">
      <c r="A15" s="8" t="s">
        <v>21</v>
      </c>
      <c r="B15" s="13"/>
      <c r="C15" s="22"/>
      <c r="D15" s="22"/>
      <c r="E15" s="23"/>
      <c r="F15" s="22"/>
      <c r="G15" s="24"/>
    </row>
    <row r="16" spans="1:7" x14ac:dyDescent="0.25">
      <c r="A16" s="13"/>
      <c r="B16" s="14" t="s">
        <v>22</v>
      </c>
      <c r="C16" s="15">
        <v>9.254975</v>
      </c>
      <c r="D16" s="15">
        <v>8.6999999999999993</v>
      </c>
      <c r="E16" s="16">
        <v>8</v>
      </c>
      <c r="F16" s="15">
        <f t="shared" ref="F16:F25" si="5">E16-D16</f>
        <v>-0.69999999999999929</v>
      </c>
      <c r="G16" s="17">
        <f t="shared" ref="G16:G38" si="6">IF(D16=0,"N/A", F16/D16)</f>
        <v>-8.0459770114942458E-2</v>
      </c>
    </row>
    <row r="17" spans="1:7" x14ac:dyDescent="0.25">
      <c r="A17" s="13"/>
      <c r="B17" s="31" t="s">
        <v>23</v>
      </c>
      <c r="C17" s="15">
        <v>19.670000000000002</v>
      </c>
      <c r="D17" s="15">
        <v>19.670000000000002</v>
      </c>
      <c r="E17" s="16">
        <v>20</v>
      </c>
      <c r="F17" s="15">
        <f t="shared" si="5"/>
        <v>0.32999999999999829</v>
      </c>
      <c r="G17" s="17">
        <f t="shared" si="6"/>
        <v>1.6776817488561174E-2</v>
      </c>
    </row>
    <row r="18" spans="1:7" x14ac:dyDescent="0.25">
      <c r="A18" s="13"/>
      <c r="B18" s="14" t="s">
        <v>24</v>
      </c>
      <c r="C18" s="15">
        <v>21.57</v>
      </c>
      <c r="D18" s="15">
        <v>22.07</v>
      </c>
      <c r="E18" s="16">
        <v>19.59</v>
      </c>
      <c r="F18" s="15">
        <f t="shared" si="5"/>
        <v>-2.4800000000000004</v>
      </c>
      <c r="G18" s="17">
        <f t="shared" si="6"/>
        <v>-0.11236973266878117</v>
      </c>
    </row>
    <row r="19" spans="1:7" x14ac:dyDescent="0.25">
      <c r="A19" s="13"/>
      <c r="B19" s="31" t="s">
        <v>25</v>
      </c>
      <c r="C19" s="15">
        <v>6.9001159999999997</v>
      </c>
      <c r="D19" s="15">
        <v>6.9</v>
      </c>
      <c r="E19" s="16">
        <v>6.9</v>
      </c>
      <c r="F19" s="15">
        <f t="shared" si="5"/>
        <v>0</v>
      </c>
      <c r="G19" s="32">
        <f t="shared" si="6"/>
        <v>0</v>
      </c>
    </row>
    <row r="20" spans="1:7" x14ac:dyDescent="0.25">
      <c r="A20" s="13"/>
      <c r="B20" s="14" t="s">
        <v>26</v>
      </c>
      <c r="C20" s="15">
        <v>18</v>
      </c>
      <c r="D20" s="15">
        <v>18</v>
      </c>
      <c r="E20" s="16">
        <v>18</v>
      </c>
      <c r="F20" s="15">
        <f t="shared" si="5"/>
        <v>0</v>
      </c>
      <c r="G20" s="32">
        <f t="shared" si="6"/>
        <v>0</v>
      </c>
    </row>
    <row r="21" spans="1:7" x14ac:dyDescent="0.25">
      <c r="A21" s="13"/>
      <c r="B21" s="14" t="s">
        <v>27</v>
      </c>
      <c r="C21" s="15">
        <v>30.4</v>
      </c>
      <c r="D21" s="15">
        <v>30.4</v>
      </c>
      <c r="E21" s="16">
        <v>39.5</v>
      </c>
      <c r="F21" s="15">
        <f t="shared" si="5"/>
        <v>9.1000000000000014</v>
      </c>
      <c r="G21" s="17">
        <f t="shared" si="6"/>
        <v>0.29934210526315796</v>
      </c>
    </row>
    <row r="22" spans="1:7" x14ac:dyDescent="0.25">
      <c r="A22" s="13"/>
      <c r="B22" s="14" t="s">
        <v>28</v>
      </c>
      <c r="C22" s="15">
        <v>26.8</v>
      </c>
      <c r="D22" s="15">
        <v>25.8</v>
      </c>
      <c r="E22" s="16">
        <v>32.64</v>
      </c>
      <c r="F22" s="15">
        <f t="shared" si="5"/>
        <v>6.84</v>
      </c>
      <c r="G22" s="17">
        <f t="shared" si="6"/>
        <v>0.26511627906976742</v>
      </c>
    </row>
    <row r="23" spans="1:7" x14ac:dyDescent="0.25">
      <c r="A23" s="13"/>
      <c r="B23" s="14" t="s">
        <v>29</v>
      </c>
      <c r="C23" s="15">
        <v>9.1</v>
      </c>
      <c r="D23" s="15">
        <v>9.1</v>
      </c>
      <c r="E23" s="16">
        <v>8</v>
      </c>
      <c r="F23" s="15">
        <f t="shared" si="5"/>
        <v>-1.0999999999999996</v>
      </c>
      <c r="G23" s="17">
        <f t="shared" si="6"/>
        <v>-0.12087912087912084</v>
      </c>
    </row>
    <row r="24" spans="1:7" x14ac:dyDescent="0.25">
      <c r="A24" s="13"/>
      <c r="B24" s="14" t="s">
        <v>30</v>
      </c>
      <c r="C24" s="15">
        <v>21.5</v>
      </c>
      <c r="D24" s="15">
        <v>21.5</v>
      </c>
      <c r="E24" s="16">
        <v>22.5</v>
      </c>
      <c r="F24" s="15">
        <f t="shared" si="5"/>
        <v>1</v>
      </c>
      <c r="G24" s="17">
        <f t="shared" si="6"/>
        <v>4.6511627906976744E-2</v>
      </c>
    </row>
    <row r="25" spans="1:7" ht="15.75" x14ac:dyDescent="0.25">
      <c r="A25" s="13"/>
      <c r="B25" s="33" t="s">
        <v>31</v>
      </c>
      <c r="C25" s="19">
        <v>2.5169260000000002</v>
      </c>
      <c r="D25" s="19">
        <v>2.52</v>
      </c>
      <c r="E25" s="20">
        <v>2.66</v>
      </c>
      <c r="F25" s="19">
        <f t="shared" si="5"/>
        <v>0.14000000000000012</v>
      </c>
      <c r="G25" s="21">
        <f t="shared" si="6"/>
        <v>5.5555555555555601E-2</v>
      </c>
    </row>
    <row r="26" spans="1:7" ht="16.5" x14ac:dyDescent="0.25">
      <c r="A26" s="34" t="s">
        <v>32</v>
      </c>
      <c r="B26" s="35"/>
      <c r="C26" s="36">
        <f>SUM(C27:C29)</f>
        <v>201.00165800000002</v>
      </c>
      <c r="D26" s="36">
        <f t="shared" ref="D26:E26" si="7">SUM(D27:D29)</f>
        <v>195.85</v>
      </c>
      <c r="E26" s="37">
        <f t="shared" si="7"/>
        <v>201.91</v>
      </c>
      <c r="F26" s="36">
        <f>E26-D26</f>
        <v>6.0600000000000023</v>
      </c>
      <c r="G26" s="38">
        <f t="shared" si="6"/>
        <v>3.0942047485320409E-2</v>
      </c>
    </row>
    <row r="27" spans="1:7" x14ac:dyDescent="0.25">
      <c r="A27" s="39"/>
      <c r="B27" s="14" t="s">
        <v>33</v>
      </c>
      <c r="C27" s="15">
        <v>103.00216399999999</v>
      </c>
      <c r="D27" s="15">
        <v>98.6</v>
      </c>
      <c r="E27" s="16">
        <v>99</v>
      </c>
      <c r="F27" s="15">
        <f t="shared" ref="F27:F36" si="8">E27-D27</f>
        <v>0.40000000000000568</v>
      </c>
      <c r="G27" s="17">
        <f t="shared" si="6"/>
        <v>4.0567951318458998E-3</v>
      </c>
    </row>
    <row r="28" spans="1:7" x14ac:dyDescent="0.25">
      <c r="A28" s="39"/>
      <c r="B28" s="14" t="s">
        <v>34</v>
      </c>
      <c r="C28" s="15">
        <v>26.249725000000002</v>
      </c>
      <c r="D28" s="15">
        <v>25.5</v>
      </c>
      <c r="E28" s="16">
        <v>25.5</v>
      </c>
      <c r="F28" s="15">
        <f t="shared" si="8"/>
        <v>0</v>
      </c>
      <c r="G28" s="32">
        <f t="shared" si="6"/>
        <v>0</v>
      </c>
    </row>
    <row r="29" spans="1:7" ht="15.75" x14ac:dyDescent="0.25">
      <c r="A29" s="39"/>
      <c r="B29" s="14" t="s">
        <v>35</v>
      </c>
      <c r="C29" s="19">
        <v>71.749769000000001</v>
      </c>
      <c r="D29" s="19">
        <v>71.75</v>
      </c>
      <c r="E29" s="20">
        <v>77.41</v>
      </c>
      <c r="F29" s="19">
        <f t="shared" si="8"/>
        <v>5.6599999999999966</v>
      </c>
      <c r="G29" s="21">
        <f t="shared" si="6"/>
        <v>7.8885017421602741E-2</v>
      </c>
    </row>
    <row r="30" spans="1:7" x14ac:dyDescent="0.25">
      <c r="A30" s="34" t="s">
        <v>36</v>
      </c>
      <c r="B30" s="34"/>
      <c r="C30" s="36">
        <f>SUM(C31:C33)</f>
        <v>28.8</v>
      </c>
      <c r="D30" s="36">
        <f t="shared" ref="D30:E30" si="9">SUM(D31:D33)</f>
        <v>28.8</v>
      </c>
      <c r="E30" s="37">
        <f t="shared" si="9"/>
        <v>75.8</v>
      </c>
      <c r="F30" s="36">
        <f t="shared" si="8"/>
        <v>47</v>
      </c>
      <c r="G30" s="38">
        <f t="shared" si="6"/>
        <v>1.6319444444444444</v>
      </c>
    </row>
    <row r="31" spans="1:7" x14ac:dyDescent="0.25">
      <c r="A31" s="39"/>
      <c r="B31" s="31" t="s">
        <v>37</v>
      </c>
      <c r="C31" s="15">
        <v>2</v>
      </c>
      <c r="D31" s="15">
        <v>2</v>
      </c>
      <c r="E31" s="16">
        <v>2</v>
      </c>
      <c r="F31" s="15">
        <f t="shared" si="8"/>
        <v>0</v>
      </c>
      <c r="G31" s="32">
        <f t="shared" si="6"/>
        <v>0</v>
      </c>
    </row>
    <row r="32" spans="1:7" x14ac:dyDescent="0.25">
      <c r="A32" s="3"/>
      <c r="B32" s="14" t="s">
        <v>38</v>
      </c>
      <c r="C32" s="15">
        <v>0</v>
      </c>
      <c r="D32" s="15">
        <v>0</v>
      </c>
      <c r="E32" s="16">
        <v>21</v>
      </c>
      <c r="F32" s="15">
        <f t="shared" si="8"/>
        <v>21</v>
      </c>
      <c r="G32" s="17" t="str">
        <f t="shared" si="6"/>
        <v>N/A</v>
      </c>
    </row>
    <row r="33" spans="1:7" x14ac:dyDescent="0.25">
      <c r="A33" s="39"/>
      <c r="B33" s="18" t="s">
        <v>39</v>
      </c>
      <c r="C33" s="19">
        <v>26.8</v>
      </c>
      <c r="D33" s="19">
        <v>26.8</v>
      </c>
      <c r="E33" s="20">
        <v>52.8</v>
      </c>
      <c r="F33" s="19">
        <f t="shared" si="8"/>
        <v>25.999999999999996</v>
      </c>
      <c r="G33" s="21">
        <f t="shared" si="6"/>
        <v>0.97014925373134309</v>
      </c>
    </row>
    <row r="34" spans="1:7" x14ac:dyDescent="0.25">
      <c r="A34" s="34" t="s">
        <v>40</v>
      </c>
      <c r="B34" s="3"/>
      <c r="C34" s="36">
        <f>SUM(C35:C36)</f>
        <v>6.2</v>
      </c>
      <c r="D34" s="36">
        <f t="shared" ref="D34:E34" si="10">SUM(D35:D36)</f>
        <v>13.5</v>
      </c>
      <c r="E34" s="37">
        <f t="shared" si="10"/>
        <v>7.5</v>
      </c>
      <c r="F34" s="36">
        <f t="shared" si="8"/>
        <v>-6</v>
      </c>
      <c r="G34" s="38">
        <f t="shared" si="6"/>
        <v>-0.44444444444444442</v>
      </c>
    </row>
    <row r="35" spans="1:7" ht="15.75" x14ac:dyDescent="0.25">
      <c r="A35" s="39"/>
      <c r="B35" s="25" t="s">
        <v>41</v>
      </c>
      <c r="C35" s="15">
        <v>0</v>
      </c>
      <c r="D35" s="15">
        <v>2</v>
      </c>
      <c r="E35" s="16">
        <v>1</v>
      </c>
      <c r="F35" s="15">
        <f t="shared" si="8"/>
        <v>-1</v>
      </c>
      <c r="G35" s="17">
        <f t="shared" si="6"/>
        <v>-0.5</v>
      </c>
    </row>
    <row r="36" spans="1:7" x14ac:dyDescent="0.25">
      <c r="A36" s="39"/>
      <c r="B36" s="33" t="s">
        <v>42</v>
      </c>
      <c r="C36" s="19">
        <v>6.2</v>
      </c>
      <c r="D36" s="19">
        <v>11.5</v>
      </c>
      <c r="E36" s="20">
        <v>6.5</v>
      </c>
      <c r="F36" s="19">
        <f t="shared" si="8"/>
        <v>-5</v>
      </c>
      <c r="G36" s="21">
        <f t="shared" si="6"/>
        <v>-0.43478260869565216</v>
      </c>
    </row>
    <row r="37" spans="1:7" ht="15.75" thickBot="1" x14ac:dyDescent="0.3">
      <c r="A37" s="40" t="s">
        <v>6</v>
      </c>
      <c r="B37" s="41"/>
      <c r="C37" s="36">
        <v>198.08126100000001</v>
      </c>
      <c r="D37" s="36">
        <v>197.05500000000001</v>
      </c>
      <c r="E37" s="37">
        <v>210.12</v>
      </c>
      <c r="F37" s="36">
        <f>E37-D37</f>
        <v>13.064999999999998</v>
      </c>
      <c r="G37" s="38">
        <f t="shared" si="6"/>
        <v>6.6301286442871268E-2</v>
      </c>
    </row>
    <row r="38" spans="1:7" ht="18.75" customHeight="1" thickBot="1" x14ac:dyDescent="0.3">
      <c r="A38" s="42" t="s">
        <v>7</v>
      </c>
      <c r="B38" s="42"/>
      <c r="C38" s="43">
        <f>SUM(C34,C30,C26,C37,C5)</f>
        <v>1113.495901</v>
      </c>
      <c r="D38" s="43">
        <f>SUM(D34,D30,D26,D37,D5)</f>
        <v>1093.105</v>
      </c>
      <c r="E38" s="44">
        <f>SUM(E34,E30,E26,E37,E5)</f>
        <v>1198.19</v>
      </c>
      <c r="F38" s="43">
        <f>E38-D38</f>
        <v>105.08500000000004</v>
      </c>
      <c r="G38" s="45">
        <f t="shared" si="6"/>
        <v>9.6134406118350973E-2</v>
      </c>
    </row>
    <row r="39" spans="1:7" x14ac:dyDescent="0.25">
      <c r="A39" s="57" t="s">
        <v>8</v>
      </c>
      <c r="B39" s="57"/>
      <c r="C39" s="57"/>
      <c r="D39" s="57"/>
      <c r="E39" s="57"/>
      <c r="F39" s="57"/>
      <c r="G39" s="57"/>
    </row>
    <row r="40" spans="1:7" x14ac:dyDescent="0.25">
      <c r="A40" s="58" t="s">
        <v>43</v>
      </c>
      <c r="B40" s="58"/>
      <c r="C40" s="58"/>
      <c r="D40" s="58"/>
      <c r="E40" s="58"/>
      <c r="F40" s="58"/>
      <c r="G40" s="58"/>
    </row>
    <row r="41" spans="1:7" ht="14.45" customHeight="1" x14ac:dyDescent="0.25">
      <c r="A41" s="46" t="s">
        <v>44</v>
      </c>
      <c r="B41" s="46"/>
      <c r="C41" s="46"/>
      <c r="D41" s="46"/>
      <c r="E41" s="46"/>
      <c r="F41" s="46"/>
      <c r="G41" s="46"/>
    </row>
    <row r="42" spans="1:7" ht="27" customHeight="1" x14ac:dyDescent="0.25">
      <c r="A42" s="59" t="s">
        <v>45</v>
      </c>
      <c r="B42" s="59"/>
      <c r="C42" s="59"/>
      <c r="D42" s="59"/>
      <c r="E42" s="59"/>
      <c r="F42" s="59"/>
      <c r="G42" s="59"/>
    </row>
    <row r="43" spans="1:7" ht="14.45" customHeight="1" x14ac:dyDescent="0.25">
      <c r="A43" s="46" t="s">
        <v>46</v>
      </c>
      <c r="B43" s="46"/>
      <c r="C43" s="46"/>
      <c r="D43" s="46"/>
      <c r="E43" s="46"/>
      <c r="F43" s="46"/>
      <c r="G43" s="46"/>
    </row>
    <row r="44" spans="1:7" ht="14.45" customHeight="1" x14ac:dyDescent="0.25">
      <c r="A44" s="46" t="s">
        <v>47</v>
      </c>
      <c r="B44" s="46"/>
      <c r="C44" s="46"/>
      <c r="D44" s="46"/>
      <c r="E44" s="46"/>
      <c r="F44" s="46"/>
      <c r="G44" s="46"/>
    </row>
    <row r="45" spans="1:7" x14ac:dyDescent="0.25">
      <c r="A45" s="58"/>
      <c r="B45" s="58"/>
      <c r="C45" s="58"/>
      <c r="D45" s="58"/>
      <c r="E45" s="58"/>
      <c r="F45" s="58"/>
      <c r="G45" s="58"/>
    </row>
    <row r="46" spans="1:7" x14ac:dyDescent="0.25">
      <c r="A46" s="58"/>
      <c r="B46" s="58"/>
      <c r="C46" s="58"/>
      <c r="D46" s="58"/>
      <c r="E46" s="58"/>
      <c r="F46" s="58"/>
      <c r="G46" s="58"/>
    </row>
    <row r="47" spans="1:7" ht="13.5" customHeight="1" x14ac:dyDescent="0.25">
      <c r="A47" s="60"/>
      <c r="B47" s="60"/>
      <c r="C47" s="60"/>
      <c r="D47" s="60"/>
      <c r="E47" s="60"/>
      <c r="F47" s="60"/>
      <c r="G47" s="60"/>
    </row>
    <row r="48" spans="1:7" x14ac:dyDescent="0.25">
      <c r="A48" s="61"/>
      <c r="B48" s="61"/>
      <c r="C48" s="61"/>
      <c r="D48" s="61"/>
      <c r="E48" s="61"/>
      <c r="F48" s="61"/>
      <c r="G48" s="61"/>
    </row>
    <row r="50" spans="1:7" x14ac:dyDescent="0.25">
      <c r="A50" s="62"/>
      <c r="B50" s="62"/>
      <c r="C50" s="62"/>
      <c r="D50" s="62"/>
      <c r="E50" s="62"/>
      <c r="F50" s="62"/>
      <c r="G50" s="62"/>
    </row>
  </sheetData>
  <mergeCells count="19">
    <mergeCell ref="A45:G45"/>
    <mergeCell ref="A46:G46"/>
    <mergeCell ref="A47:G47"/>
    <mergeCell ref="A48:G48"/>
    <mergeCell ref="A50:G50"/>
    <mergeCell ref="A44:G44"/>
    <mergeCell ref="A1:G1"/>
    <mergeCell ref="A2:G2"/>
    <mergeCell ref="A3:B3"/>
    <mergeCell ref="C3:C4"/>
    <mergeCell ref="D3:D4"/>
    <mergeCell ref="E3:E4"/>
    <mergeCell ref="F3:G3"/>
    <mergeCell ref="A4:B4"/>
    <mergeCell ref="A39:G39"/>
    <mergeCell ref="A40:G40"/>
    <mergeCell ref="A41:G41"/>
    <mergeCell ref="A42:G42"/>
    <mergeCell ref="A43:G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Facility - Funding 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ewright</cp:lastModifiedBy>
  <dcterms:created xsi:type="dcterms:W3CDTF">2013-04-03T19:55:51Z</dcterms:created>
  <dcterms:modified xsi:type="dcterms:W3CDTF">2013-04-10T10:18:02Z</dcterms:modified>
</cp:coreProperties>
</file>