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MPS Facility Funding" sheetId="1" r:id="rId1"/>
  </sheets>
  <definedNames>
    <definedName name="_xlnm.Print_Area" localSheetId="0">'MPS Facility Funding'!$A$1:$F$24</definedName>
  </definedNames>
  <calcPr calcId="145621"/>
</workbook>
</file>

<file path=xl/calcChain.xml><?xml version="1.0" encoding="utf-8"?>
<calcChain xmlns="http://schemas.openxmlformats.org/spreadsheetml/2006/main">
  <c r="D22" i="1" l="1"/>
  <c r="E22" i="1" s="1"/>
  <c r="F22" i="1" s="1"/>
  <c r="C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C6" i="1"/>
  <c r="B6" i="1"/>
  <c r="D6" i="1" l="1"/>
  <c r="E6" i="1" s="1"/>
  <c r="F6" i="1" s="1"/>
</calcChain>
</file>

<file path=xl/sharedStrings.xml><?xml version="1.0" encoding="utf-8"?>
<sst xmlns="http://schemas.openxmlformats.org/spreadsheetml/2006/main" count="29" uniqueCount="29">
  <si>
    <t>MPS Funding for Facilities</t>
  </si>
  <si>
    <t>(Dollars in Millions)</t>
  </si>
  <si>
    <t>FY 2012 Actual</t>
  </si>
  <si>
    <t>FY 2012 
Enacted/
Annualized 
FY 2013 CR</t>
  </si>
  <si>
    <t>FY 2014 Request</t>
  </si>
  <si>
    <t>Change Over</t>
  </si>
  <si>
    <t>FY 2012 Enacted</t>
  </si>
  <si>
    <t>Amount</t>
  </si>
  <si>
    <t>Percent</t>
  </si>
  <si>
    <t>Facilities Total</t>
  </si>
  <si>
    <t>Advanced Technology Solar Telescope (ATST)</t>
  </si>
  <si>
    <t>Arecibo Observatory</t>
  </si>
  <si>
    <t>Atacama Large Millimeter Array (ALMA)</t>
  </si>
  <si>
    <t>Cornell High Energy Synchrotron Source (CHESS)</t>
  </si>
  <si>
    <t>Gemini Observatory</t>
  </si>
  <si>
    <t>IceCube Neutrino Observatory (IceCube)</t>
  </si>
  <si>
    <t>Large Hadron Collider (LHC)</t>
  </si>
  <si>
    <t>Large Synoptic Survey Telescope (LSST)</t>
  </si>
  <si>
    <t>Laser-Interferometer Gravity-wave 
   Observatory (LIGO)</t>
  </si>
  <si>
    <t>National High-Magnetic Field Laboratory (NHMFL)</t>
  </si>
  <si>
    <t>National Nanotechnology Infrastructure 
   Network (NNIN)</t>
  </si>
  <si>
    <t>National Optical Astronomy Observatory (NOAO)</t>
  </si>
  <si>
    <t>National Radio Astronomy Observatory (NRAO)</t>
  </si>
  <si>
    <t>National Solar Observatory (NSO)</t>
  </si>
  <si>
    <t>National Superconducting Cyclotron 
   Laboratory (NSCL) (MSU Cyclotron)</t>
  </si>
  <si>
    <r>
      <t>Other MPS Facilities</t>
    </r>
    <r>
      <rPr>
        <vertAlign val="superscript"/>
        <sz val="10"/>
        <color indexed="8"/>
        <rFont val="Times New Roman"/>
        <family val="1"/>
      </rPr>
      <t>1</t>
    </r>
  </si>
  <si>
    <t>Totals may not add due to rounding.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</si>
  <si>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Other MPS Facilities is the Center for High Resolution Neutron Scattering (CHRNS) for all years and the Giant Segmented Mirror Telescope (GSMT) for FY 2012 Enacted/Annualized FY 2013 CR and FY 2014 Request.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</si>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</sst>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 applyAlignment="1"/>
    <xf numFmtId="166" fontId="4" fillId="0" borderId="0" xfId="1" applyNumberFormat="1" applyFont="1" applyBorder="1" applyAlignment="1">
      <alignment horizontal="right"/>
    </xf>
    <xf numFmtId="0" fontId="5" fillId="0" borderId="0" xfId="0" applyFont="1"/>
    <xf numFmtId="0" fontId="7" fillId="0" borderId="5" xfId="2" applyFont="1" applyBorder="1" applyAlignment="1" applyProtection="1">
      <alignment wrapText="1" readingOrder="1"/>
      <protection locked="0"/>
    </xf>
    <xf numFmtId="164" fontId="3" fillId="0" borderId="0" xfId="0" applyNumberFormat="1" applyFont="1" applyBorder="1" applyAlignment="1"/>
    <xf numFmtId="167" fontId="7" fillId="0" borderId="5" xfId="2" applyNumberFormat="1" applyFont="1" applyBorder="1" applyAlignment="1" applyProtection="1">
      <alignment wrapText="1" readingOrder="1"/>
      <protection locked="0"/>
    </xf>
    <xf numFmtId="166" fontId="3" fillId="0" borderId="0" xfId="1" applyNumberFormat="1" applyFont="1" applyBorder="1" applyAlignment="1">
      <alignment horizontal="right"/>
    </xf>
    <xf numFmtId="0" fontId="0" fillId="0" borderId="0" xfId="0" applyFont="1"/>
    <xf numFmtId="0" fontId="7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6" fillId="0" borderId="0" xfId="0" applyFont="1"/>
    <xf numFmtId="0" fontId="7" fillId="0" borderId="5" xfId="2" applyFont="1" applyBorder="1" applyAlignment="1" applyProtection="1">
      <alignment vertical="top" wrapText="1" readingOrder="1"/>
      <protection locked="0"/>
    </xf>
    <xf numFmtId="167" fontId="7" fillId="0" borderId="5" xfId="2" applyNumberFormat="1" applyFont="1" applyBorder="1" applyAlignment="1" applyProtection="1">
      <alignment vertical="top" wrapText="1" readingOrder="1"/>
      <protection locked="0"/>
    </xf>
    <xf numFmtId="164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0" fillId="0" borderId="0" xfId="0" applyFont="1" applyAlignment="1">
      <alignment vertical="top"/>
    </xf>
    <xf numFmtId="164" fontId="3" fillId="0" borderId="0" xfId="0" applyNumberFormat="1" applyFont="1" applyBorder="1" applyAlignment="1">
      <alignment vertical="top" readingOrder="1"/>
    </xf>
    <xf numFmtId="166" fontId="3" fillId="0" borderId="0" xfId="1" applyNumberFormat="1" applyFont="1" applyBorder="1" applyAlignment="1">
      <alignment horizontal="right" vertical="top" readingOrder="1"/>
    </xf>
    <xf numFmtId="0" fontId="0" fillId="0" borderId="0" xfId="0" applyFont="1" applyAlignment="1">
      <alignment vertical="top" readingOrder="1"/>
    </xf>
    <xf numFmtId="0" fontId="9" fillId="0" borderId="2" xfId="0" applyFont="1" applyFill="1" applyBorder="1" applyAlignment="1">
      <alignment horizontal="justify" wrapText="1"/>
    </xf>
    <xf numFmtId="0" fontId="10" fillId="0" borderId="0" xfId="2" applyFont="1" applyFill="1" applyBorder="1" applyAlignment="1" applyProtection="1">
      <alignment horizontal="justify" wrapText="1" readingOrder="1"/>
      <protection locked="0"/>
    </xf>
    <xf numFmtId="0" fontId="11" fillId="0" borderId="0" xfId="2" applyFont="1" applyFill="1" applyBorder="1" applyAlignment="1" applyProtection="1">
      <alignment horizontal="justify" wrapText="1" readingOrder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E28" sqref="E28"/>
    </sheetView>
  </sheetViews>
  <sheetFormatPr defaultRowHeight="15" x14ac:dyDescent="0.25"/>
  <cols>
    <col min="1" max="1" width="40.85546875" customWidth="1"/>
    <col min="2" max="2" width="8.7109375" customWidth="1"/>
    <col min="3" max="3" width="10.85546875" customWidth="1"/>
    <col min="4" max="4" width="8.7109375" customWidth="1"/>
    <col min="5" max="5" width="9.85546875" customWidth="1"/>
    <col min="6" max="6" width="8.7109375" customWidth="1"/>
    <col min="7" max="7" width="7.28515625" customWidth="1"/>
  </cols>
  <sheetData>
    <row r="1" spans="1:6" ht="14.45" x14ac:dyDescent="0.3">
      <c r="A1" s="29" t="s">
        <v>0</v>
      </c>
      <c r="B1" s="29"/>
      <c r="C1" s="29"/>
      <c r="D1" s="29"/>
      <c r="E1" s="30"/>
      <c r="F1" s="30"/>
    </row>
    <row r="2" spans="1:6" thickBot="1" x14ac:dyDescent="0.35">
      <c r="A2" s="31" t="s">
        <v>1</v>
      </c>
      <c r="B2" s="32"/>
      <c r="C2" s="32"/>
      <c r="D2" s="32"/>
      <c r="E2" s="32"/>
      <c r="F2" s="32"/>
    </row>
    <row r="3" spans="1:6" ht="27.75" customHeight="1" x14ac:dyDescent="0.25">
      <c r="A3" s="1"/>
      <c r="B3" s="33" t="s">
        <v>2</v>
      </c>
      <c r="C3" s="36" t="s">
        <v>3</v>
      </c>
      <c r="D3" s="36" t="s">
        <v>4</v>
      </c>
      <c r="E3" s="39" t="s">
        <v>5</v>
      </c>
      <c r="F3" s="39"/>
    </row>
    <row r="4" spans="1:6" x14ac:dyDescent="0.25">
      <c r="A4" s="2"/>
      <c r="B4" s="34"/>
      <c r="C4" s="37"/>
      <c r="D4" s="37"/>
      <c r="E4" s="40" t="s">
        <v>6</v>
      </c>
      <c r="F4" s="40"/>
    </row>
    <row r="5" spans="1:6" x14ac:dyDescent="0.25">
      <c r="A5" s="3"/>
      <c r="B5" s="35"/>
      <c r="C5" s="38"/>
      <c r="D5" s="38"/>
      <c r="E5" s="4" t="s">
        <v>7</v>
      </c>
      <c r="F5" s="4" t="s">
        <v>8</v>
      </c>
    </row>
    <row r="6" spans="1:6" s="8" customFormat="1" ht="14.45" x14ac:dyDescent="0.3">
      <c r="A6" s="5" t="s">
        <v>9</v>
      </c>
      <c r="B6" s="6">
        <f>SUM(B7:B22)</f>
        <v>266.11142000000007</v>
      </c>
      <c r="C6" s="6">
        <f>SUM(C7:C22)</f>
        <v>264.99</v>
      </c>
      <c r="D6" s="6">
        <f>SUM(D7:D22)</f>
        <v>285.38</v>
      </c>
      <c r="E6" s="6">
        <f t="shared" ref="E6:E22" si="0">D6-C6</f>
        <v>20.389999999999986</v>
      </c>
      <c r="F6" s="7">
        <f t="shared" ref="F6:F22" si="1">IF(C6=0,"N/A  ",E6/C6)</f>
        <v>7.6946299860372033E-2</v>
      </c>
    </row>
    <row r="7" spans="1:6" s="13" customFormat="1" ht="14.45" x14ac:dyDescent="0.3">
      <c r="A7" s="9" t="s">
        <v>10</v>
      </c>
      <c r="B7" s="10">
        <v>2</v>
      </c>
      <c r="C7" s="10">
        <v>2</v>
      </c>
      <c r="D7" s="11">
        <v>2</v>
      </c>
      <c r="E7" s="10">
        <f t="shared" si="0"/>
        <v>0</v>
      </c>
      <c r="F7" s="12">
        <f t="shared" si="1"/>
        <v>0</v>
      </c>
    </row>
    <row r="8" spans="1:6" s="17" customFormat="1" ht="13.15" x14ac:dyDescent="0.25">
      <c r="A8" s="14" t="s">
        <v>11</v>
      </c>
      <c r="B8" s="15">
        <v>5.63</v>
      </c>
      <c r="C8" s="15">
        <v>5.5</v>
      </c>
      <c r="D8" s="15">
        <v>4.5</v>
      </c>
      <c r="E8" s="15">
        <f t="shared" si="0"/>
        <v>-1</v>
      </c>
      <c r="F8" s="16">
        <f t="shared" si="1"/>
        <v>-0.18181818181818182</v>
      </c>
    </row>
    <row r="9" spans="1:6" s="13" customFormat="1" ht="14.45" x14ac:dyDescent="0.3">
      <c r="A9" s="9" t="s">
        <v>12</v>
      </c>
      <c r="B9" s="11">
        <v>28.61</v>
      </c>
      <c r="C9" s="11">
        <v>28.61</v>
      </c>
      <c r="D9" s="11">
        <v>36.409999999999997</v>
      </c>
      <c r="E9" s="10">
        <f t="shared" si="0"/>
        <v>7.7999999999999972</v>
      </c>
      <c r="F9" s="12">
        <f t="shared" si="1"/>
        <v>0.2726319468717231</v>
      </c>
    </row>
    <row r="10" spans="1:6" s="13" customFormat="1" ht="14.45" x14ac:dyDescent="0.3">
      <c r="A10" s="9" t="s">
        <v>13</v>
      </c>
      <c r="B10" s="11">
        <v>19.670000000000002</v>
      </c>
      <c r="C10" s="11">
        <v>19.670000000000002</v>
      </c>
      <c r="D10" s="11">
        <v>20</v>
      </c>
      <c r="E10" s="10">
        <f t="shared" si="0"/>
        <v>0.32999999999999829</v>
      </c>
      <c r="F10" s="12">
        <f t="shared" si="1"/>
        <v>1.6776817488561174E-2</v>
      </c>
    </row>
    <row r="11" spans="1:6" s="13" customFormat="1" ht="14.45" x14ac:dyDescent="0.3">
      <c r="A11" s="9" t="s">
        <v>14</v>
      </c>
      <c r="B11" s="11">
        <v>21.57</v>
      </c>
      <c r="C11" s="11">
        <v>22.07</v>
      </c>
      <c r="D11" s="11">
        <v>19.59</v>
      </c>
      <c r="E11" s="10">
        <f t="shared" si="0"/>
        <v>-2.4800000000000004</v>
      </c>
      <c r="F11" s="12">
        <f t="shared" si="1"/>
        <v>-0.11236973266878117</v>
      </c>
    </row>
    <row r="12" spans="1:6" s="13" customFormat="1" ht="14.45" x14ac:dyDescent="0.3">
      <c r="A12" s="9" t="s">
        <v>15</v>
      </c>
      <c r="B12" s="11">
        <v>3.45</v>
      </c>
      <c r="C12" s="11">
        <v>3.45</v>
      </c>
      <c r="D12" s="11">
        <v>3.45</v>
      </c>
      <c r="E12" s="10">
        <f t="shared" si="0"/>
        <v>0</v>
      </c>
      <c r="F12" s="12">
        <f t="shared" si="1"/>
        <v>0</v>
      </c>
    </row>
    <row r="13" spans="1:6" s="13" customFormat="1" ht="14.45" x14ac:dyDescent="0.3">
      <c r="A13" s="9" t="s">
        <v>16</v>
      </c>
      <c r="B13" s="11">
        <v>18</v>
      </c>
      <c r="C13" s="11">
        <v>18</v>
      </c>
      <c r="D13" s="11">
        <v>18</v>
      </c>
      <c r="E13" s="10">
        <f t="shared" si="0"/>
        <v>0</v>
      </c>
      <c r="F13" s="12">
        <f t="shared" si="1"/>
        <v>0</v>
      </c>
    </row>
    <row r="14" spans="1:6" s="13" customFormat="1" ht="14.45" x14ac:dyDescent="0.3">
      <c r="A14" s="9" t="s">
        <v>17</v>
      </c>
      <c r="B14" s="11">
        <v>4.5</v>
      </c>
      <c r="C14" s="11">
        <v>4.5</v>
      </c>
      <c r="D14" s="11">
        <v>6.5</v>
      </c>
      <c r="E14" s="10">
        <f t="shared" si="0"/>
        <v>2</v>
      </c>
      <c r="F14" s="12">
        <f t="shared" si="1"/>
        <v>0.44444444444444442</v>
      </c>
    </row>
    <row r="15" spans="1:6" s="22" customFormat="1" ht="26.45" x14ac:dyDescent="0.3">
      <c r="A15" s="18" t="s">
        <v>18</v>
      </c>
      <c r="B15" s="19">
        <v>30.4</v>
      </c>
      <c r="C15" s="19">
        <v>30.4</v>
      </c>
      <c r="D15" s="19">
        <v>39.5</v>
      </c>
      <c r="E15" s="20">
        <f t="shared" si="0"/>
        <v>9.1000000000000014</v>
      </c>
      <c r="F15" s="21">
        <f t="shared" si="1"/>
        <v>0.29934210526315796</v>
      </c>
    </row>
    <row r="16" spans="1:6" s="13" customFormat="1" ht="27" x14ac:dyDescent="0.3">
      <c r="A16" s="9" t="s">
        <v>19</v>
      </c>
      <c r="B16" s="11">
        <v>26.8</v>
      </c>
      <c r="C16" s="11">
        <v>25.8</v>
      </c>
      <c r="D16" s="11">
        <v>32.64</v>
      </c>
      <c r="E16" s="10">
        <f t="shared" si="0"/>
        <v>6.84</v>
      </c>
      <c r="F16" s="12">
        <f t="shared" si="1"/>
        <v>0.26511627906976742</v>
      </c>
    </row>
    <row r="17" spans="1:6" s="13" customFormat="1" ht="27" x14ac:dyDescent="0.3">
      <c r="A17" s="9" t="s">
        <v>20</v>
      </c>
      <c r="B17" s="19">
        <v>2.9750000000000001</v>
      </c>
      <c r="C17" s="19">
        <v>2.98</v>
      </c>
      <c r="D17" s="19">
        <v>2.88</v>
      </c>
      <c r="E17" s="23">
        <f t="shared" si="0"/>
        <v>-0.10000000000000009</v>
      </c>
      <c r="F17" s="24">
        <f t="shared" si="1"/>
        <v>-3.35570469798658E-2</v>
      </c>
    </row>
    <row r="18" spans="1:6" s="13" customFormat="1" ht="14.45" x14ac:dyDescent="0.3">
      <c r="A18" s="9" t="s">
        <v>21</v>
      </c>
      <c r="B18" s="11">
        <v>26.249725000000002</v>
      </c>
      <c r="C18" s="11">
        <v>25.5</v>
      </c>
      <c r="D18" s="11">
        <v>25.5</v>
      </c>
      <c r="E18" s="10">
        <f t="shared" si="0"/>
        <v>0</v>
      </c>
      <c r="F18" s="12">
        <f t="shared" si="1"/>
        <v>0</v>
      </c>
    </row>
    <row r="19" spans="1:6" s="13" customFormat="1" ht="14.45" x14ac:dyDescent="0.3">
      <c r="A19" s="9" t="s">
        <v>22</v>
      </c>
      <c r="B19" s="11">
        <v>43.139769000000001</v>
      </c>
      <c r="C19" s="11">
        <v>43.14</v>
      </c>
      <c r="D19" s="11">
        <v>41</v>
      </c>
      <c r="E19" s="10">
        <f t="shared" si="0"/>
        <v>-2.1400000000000006</v>
      </c>
      <c r="F19" s="12">
        <f t="shared" si="1"/>
        <v>-4.9605934167825695E-2</v>
      </c>
    </row>
    <row r="20" spans="1:6" s="13" customFormat="1" ht="14.45" x14ac:dyDescent="0.3">
      <c r="A20" s="9" t="s">
        <v>23</v>
      </c>
      <c r="B20" s="11">
        <v>9.1</v>
      </c>
      <c r="C20" s="11">
        <v>9.1</v>
      </c>
      <c r="D20" s="11">
        <v>8</v>
      </c>
      <c r="E20" s="10">
        <f t="shared" si="0"/>
        <v>-1.0999999999999996</v>
      </c>
      <c r="F20" s="12">
        <f t="shared" si="1"/>
        <v>-0.12087912087912084</v>
      </c>
    </row>
    <row r="21" spans="1:6" s="25" customFormat="1" ht="26.45" x14ac:dyDescent="0.3">
      <c r="A21" s="18" t="s">
        <v>24</v>
      </c>
      <c r="B21" s="19">
        <v>21.5</v>
      </c>
      <c r="C21" s="19">
        <v>21.5</v>
      </c>
      <c r="D21" s="19">
        <v>22.5</v>
      </c>
      <c r="E21" s="23">
        <f t="shared" si="0"/>
        <v>1</v>
      </c>
      <c r="F21" s="24">
        <f t="shared" si="1"/>
        <v>4.6511627906976744E-2</v>
      </c>
    </row>
    <row r="22" spans="1:6" s="13" customFormat="1" ht="16.899999999999999" thickBot="1" x14ac:dyDescent="0.35">
      <c r="A22" s="9" t="s">
        <v>25</v>
      </c>
      <c r="B22" s="11">
        <v>2.5169260000000002</v>
      </c>
      <c r="C22" s="11">
        <f>2.52+0.25</f>
        <v>2.77</v>
      </c>
      <c r="D22" s="11">
        <f>2.66+0.25</f>
        <v>2.91</v>
      </c>
      <c r="E22" s="10">
        <f t="shared" si="0"/>
        <v>0.14000000000000012</v>
      </c>
      <c r="F22" s="12">
        <f t="shared" si="1"/>
        <v>5.054151624548741E-2</v>
      </c>
    </row>
    <row r="23" spans="1:6" ht="14.45" x14ac:dyDescent="0.3">
      <c r="A23" s="26" t="s">
        <v>26</v>
      </c>
      <c r="B23" s="26"/>
      <c r="C23" s="26"/>
      <c r="D23" s="26"/>
      <c r="E23" s="26"/>
      <c r="F23" s="26"/>
    </row>
    <row r="24" spans="1:6" ht="27" customHeight="1" x14ac:dyDescent="0.3">
      <c r="A24" s="27" t="s">
        <v>27</v>
      </c>
      <c r="B24" s="27"/>
      <c r="C24" s="27"/>
      <c r="D24" s="27"/>
      <c r="E24" s="27"/>
      <c r="F24" s="27"/>
    </row>
    <row r="25" spans="1:6" x14ac:dyDescent="0.25">
      <c r="A25" s="28" t="s">
        <v>28</v>
      </c>
      <c r="B25" s="27"/>
      <c r="C25" s="27"/>
      <c r="D25" s="27"/>
      <c r="E25" s="27"/>
      <c r="F25" s="27"/>
    </row>
  </sheetData>
  <mergeCells count="10">
    <mergeCell ref="A23:F23"/>
    <mergeCell ref="A24:F24"/>
    <mergeCell ref="A25:F25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  <ignoredErrors>
    <ignoredError sqref="C22: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Facility Funding</vt:lpstr>
      <vt:lpstr>'MPS Facility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2013-04-03T22:14:46Z</cp:lastPrinted>
  <dcterms:created xsi:type="dcterms:W3CDTF">2013-04-03T22:14:21Z</dcterms:created>
  <dcterms:modified xsi:type="dcterms:W3CDTF">2013-04-04T13:09:51Z</dcterms:modified>
</cp:coreProperties>
</file>