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9270"/>
  </bookViews>
  <sheets>
    <sheet name="EHR by Program" sheetId="1" r:id="rId1"/>
  </sheets>
  <definedNames>
    <definedName name="_xlnm.Print_Area" localSheetId="0">'EHR by Program'!$A$1:$F$60</definedName>
  </definedNames>
  <calcPr calcId="145621"/>
</workbook>
</file>

<file path=xl/calcChain.xml><?xml version="1.0" encoding="utf-8"?>
<calcChain xmlns="http://schemas.openxmlformats.org/spreadsheetml/2006/main">
  <c r="E51" i="1" l="1"/>
  <c r="F51" i="1" s="1"/>
  <c r="E50" i="1"/>
  <c r="F50" i="1" s="1"/>
  <c r="D49" i="1"/>
  <c r="C49" i="1"/>
  <c r="B49" i="1"/>
  <c r="F48" i="1"/>
  <c r="E48" i="1"/>
  <c r="F47" i="1"/>
  <c r="E47" i="1"/>
  <c r="F46" i="1"/>
  <c r="E46" i="1"/>
  <c r="F45" i="1"/>
  <c r="E45" i="1"/>
  <c r="F44" i="1"/>
  <c r="E44" i="1"/>
  <c r="D43" i="1"/>
  <c r="E43" i="1" s="1"/>
  <c r="F43" i="1" s="1"/>
  <c r="C43" i="1"/>
  <c r="B43" i="1"/>
  <c r="B42" i="1" s="1"/>
  <c r="C42" i="1"/>
  <c r="F41" i="1"/>
  <c r="E41" i="1"/>
  <c r="D40" i="1"/>
  <c r="E40" i="1" s="1"/>
  <c r="F40" i="1" s="1"/>
  <c r="C40" i="1"/>
  <c r="B40" i="1"/>
  <c r="E39" i="1"/>
  <c r="F39" i="1" s="1"/>
  <c r="F38" i="1"/>
  <c r="E38" i="1"/>
  <c r="D37" i="1"/>
  <c r="C37" i="1"/>
  <c r="B37" i="1"/>
  <c r="F36" i="1"/>
  <c r="E36" i="1"/>
  <c r="F35" i="1"/>
  <c r="E35" i="1"/>
  <c r="F34" i="1"/>
  <c r="E34" i="1"/>
  <c r="F33" i="1"/>
  <c r="E33" i="1"/>
  <c r="F32" i="1"/>
  <c r="E32" i="1"/>
  <c r="F31" i="1"/>
  <c r="E31" i="1"/>
  <c r="D30" i="1"/>
  <c r="D29" i="1" s="1"/>
  <c r="E29" i="1" s="1"/>
  <c r="C30" i="1"/>
  <c r="B30" i="1"/>
  <c r="B29" i="1" s="1"/>
  <c r="C29" i="1"/>
  <c r="D28" i="1"/>
  <c r="E28" i="1" s="1"/>
  <c r="F28" i="1" s="1"/>
  <c r="E27" i="1"/>
  <c r="F27" i="1" s="1"/>
  <c r="E26" i="1"/>
  <c r="F26" i="1" s="1"/>
  <c r="F25" i="1"/>
  <c r="E25" i="1"/>
  <c r="F24" i="1"/>
  <c r="E24" i="1"/>
  <c r="E23" i="1"/>
  <c r="F23" i="1" s="1"/>
  <c r="F22" i="1"/>
  <c r="E22" i="1"/>
  <c r="C21" i="1"/>
  <c r="B21" i="1"/>
  <c r="F20" i="1"/>
  <c r="E20" i="1"/>
  <c r="F19" i="1"/>
  <c r="E19" i="1"/>
  <c r="D18" i="1"/>
  <c r="E18" i="1" s="1"/>
  <c r="F18" i="1" s="1"/>
  <c r="C18" i="1"/>
  <c r="B18" i="1"/>
  <c r="B17" i="1" s="1"/>
  <c r="C17" i="1"/>
  <c r="F16" i="1"/>
  <c r="E16" i="1"/>
  <c r="D15" i="1"/>
  <c r="E15" i="1" s="1"/>
  <c r="F15" i="1" s="1"/>
  <c r="C15" i="1"/>
  <c r="B15" i="1"/>
  <c r="E14" i="1"/>
  <c r="F14" i="1" s="1"/>
  <c r="D13" i="1"/>
  <c r="C13" i="1"/>
  <c r="E13" i="1" s="1"/>
  <c r="B13" i="1"/>
  <c r="F12" i="1"/>
  <c r="E12" i="1"/>
  <c r="F11" i="1"/>
  <c r="E11" i="1"/>
  <c r="F10" i="1"/>
  <c r="E10" i="1"/>
  <c r="D9" i="1"/>
  <c r="D8" i="1" s="1"/>
  <c r="C9" i="1"/>
  <c r="B9" i="1"/>
  <c r="B8" i="1" s="1"/>
  <c r="C8" i="1"/>
  <c r="C52" i="1" s="1"/>
  <c r="F37" i="1" l="1"/>
  <c r="B52" i="1"/>
  <c r="F42" i="1"/>
  <c r="E8" i="1"/>
  <c r="F29" i="1"/>
  <c r="F8" i="1"/>
  <c r="E9" i="1"/>
  <c r="F9" i="1" s="1"/>
  <c r="F13" i="1"/>
  <c r="E30" i="1"/>
  <c r="F30" i="1" s="1"/>
  <c r="D42" i="1"/>
  <c r="E42" i="1" s="1"/>
  <c r="E37" i="1"/>
  <c r="E49" i="1"/>
  <c r="F49" i="1" s="1"/>
  <c r="D21" i="1"/>
  <c r="E21" i="1" s="1"/>
  <c r="F21" i="1" s="1"/>
  <c r="D17" i="1" l="1"/>
  <c r="E17" i="1" l="1"/>
  <c r="F17" i="1" s="1"/>
  <c r="D52" i="1"/>
  <c r="E52" i="1" s="1"/>
  <c r="F52" i="1" s="1"/>
</calcChain>
</file>

<file path=xl/sharedStrings.xml><?xml version="1.0" encoding="utf-8"?>
<sst xmlns="http://schemas.openxmlformats.org/spreadsheetml/2006/main" count="62" uniqueCount="52">
  <si>
    <t>National Science Foundation</t>
  </si>
  <si>
    <t>Education and Human Resources (EHR) by Division and Program</t>
  </si>
  <si>
    <t>FY 2014 Request to Congress</t>
  </si>
  <si>
    <t>(Dollars in Millions)</t>
  </si>
  <si>
    <t>FY 2012
Actual</t>
  </si>
  <si>
    <t>FY 2012
Enacted/
Annualized
FY 2013 CR</t>
  </si>
  <si>
    <t>FY 2014
Request</t>
  </si>
  <si>
    <t>Change Over
FY 2012 Enacted</t>
  </si>
  <si>
    <t>Amount</t>
  </si>
  <si>
    <t>Percent</t>
  </si>
  <si>
    <t>Division of Research on Learning in Formal and Informal Settings (DRL)</t>
  </si>
  <si>
    <t>Learning and Learning Environments</t>
  </si>
  <si>
    <t>Core Research and Development</t>
  </si>
  <si>
    <t>Discovery Research K-12 (DR-K12)</t>
  </si>
  <si>
    <t>Advancing Informal STEM Learning (AISL)</t>
  </si>
  <si>
    <t>Broadening Participation in STEM</t>
  </si>
  <si>
    <r>
      <t>Research on Education and Learning (REAL)</t>
    </r>
    <r>
      <rPr>
        <vertAlign val="superscript"/>
        <sz val="10"/>
        <rFont val="Times New Roman"/>
        <family val="1"/>
      </rPr>
      <t/>
    </r>
  </si>
  <si>
    <t>STEM Professional Workforce</t>
  </si>
  <si>
    <t xml:space="preserve">Science, Technology, Engineering, Mathematics, including Computing 
   Partnerships (STEM-C Partnerships) [formerly Math and Science Partnership] </t>
  </si>
  <si>
    <t>Division of Graduate Education (DGE)</t>
  </si>
  <si>
    <r>
      <t>Climate Change Education (CCE)</t>
    </r>
    <r>
      <rPr>
        <vertAlign val="superscript"/>
        <sz val="11"/>
        <rFont val="Times New Roman"/>
        <family val="1"/>
      </rPr>
      <t>1</t>
    </r>
  </si>
  <si>
    <r>
      <t>Project and Program Evaluation (PPE)</t>
    </r>
    <r>
      <rPr>
        <vertAlign val="superscript"/>
        <sz val="11"/>
        <rFont val="Times New Roman"/>
        <family val="1"/>
      </rPr>
      <t>2</t>
    </r>
  </si>
  <si>
    <r>
      <t>CyberCorps: Scholarship for Service (SFS)</t>
    </r>
    <r>
      <rPr>
        <vertAlign val="superscript"/>
        <sz val="11"/>
        <rFont val="Times New Roman"/>
        <family val="1"/>
      </rPr>
      <t>3,4</t>
    </r>
  </si>
  <si>
    <t>NSF Innovation Corps (I-Corps)</t>
  </si>
  <si>
    <r>
      <t>INSPIRE</t>
    </r>
    <r>
      <rPr>
        <vertAlign val="superscript"/>
        <sz val="11"/>
        <rFont val="Times New Roman"/>
        <family val="1"/>
      </rPr>
      <t>2</t>
    </r>
  </si>
  <si>
    <t>National Graduate Research Fellowship (NGRF)</t>
  </si>
  <si>
    <t>Graduate STEM Fellows in K-12 Education (GK-12)</t>
  </si>
  <si>
    <r>
      <t>NSF Research Traineeships (NRT)</t>
    </r>
    <r>
      <rPr>
        <vertAlign val="superscript"/>
        <sz val="11"/>
        <rFont val="Times New Roman"/>
        <family val="1"/>
      </rPr>
      <t>5</t>
    </r>
  </si>
  <si>
    <t>Division of Human Resource Development (HRD)</t>
  </si>
  <si>
    <t>ADVANCE</t>
  </si>
  <si>
    <t>ADVANCE: Career Life Balance (CLB)</t>
  </si>
  <si>
    <t>Alliances for Graduate Education and the Professoriate (AGEP)</t>
  </si>
  <si>
    <t>Centers for Research Excellence in Science and Technology (CREST)</t>
  </si>
  <si>
    <t>Historically Black Colleges and Universities Undergraduate Program (HBCU-UP)</t>
  </si>
  <si>
    <t>Tribal Colleges and Universities Program (TCUP)</t>
  </si>
  <si>
    <t>Louis Stokes Alliances for Minority Participation (LSAMP)</t>
  </si>
  <si>
    <t>Excellence Awards in Science and Engineering (EASE)</t>
  </si>
  <si>
    <t>Division of Undergraduate Education (DUE)</t>
  </si>
  <si>
    <r>
      <t>Catalyzing Advances in Undergraduate STEM Education (CAUSE)</t>
    </r>
    <r>
      <rPr>
        <vertAlign val="superscript"/>
        <sz val="11"/>
        <rFont val="Times New Roman"/>
        <family val="1"/>
      </rPr>
      <t>1</t>
    </r>
  </si>
  <si>
    <r>
      <t>STEM Talent Expansion Program (STEP)</t>
    </r>
    <r>
      <rPr>
        <i/>
        <vertAlign val="superscript"/>
        <sz val="11"/>
        <rFont val="Times New Roman"/>
        <family val="1"/>
      </rPr>
      <t>1</t>
    </r>
  </si>
  <si>
    <r>
      <t>Widening Implementation and Demonstration of Evidenced-based
   Reforms (WIDER)</t>
    </r>
    <r>
      <rPr>
        <i/>
        <vertAlign val="superscript"/>
        <sz val="11"/>
        <rFont val="Times New Roman"/>
        <family val="1"/>
      </rPr>
      <t>1</t>
    </r>
  </si>
  <si>
    <r>
      <t>Transforming Undergraduate Education in STEM (TUES)</t>
    </r>
    <r>
      <rPr>
        <i/>
        <vertAlign val="superscript"/>
        <sz val="11"/>
        <rFont val="Times New Roman"/>
        <family val="1"/>
      </rPr>
      <t>1</t>
    </r>
  </si>
  <si>
    <t>Advanced Technological Education</t>
  </si>
  <si>
    <t>Robert Noyce Teacher Scholarship Program (NOYCE)</t>
  </si>
  <si>
    <t>Total, EHR</t>
  </si>
  <si>
    <t>Totals may not add due to rounding.</t>
  </si>
  <si>
    <t>Funding for the FY 2012 Actual and the FY 2012 Enacted/Annualized FY 2013 CR are shown in the FY 2014 structure for comparability.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</si>
  <si>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In FY 2014, Climate Change Education (CCE),  STEM Talent Expansion Program (STEP),  Widening Implementation and Demonstration of Evidenced-based Reforms (WIDER), and Transforming Undergraduate Education in STEM (TUES) are consolidated into the CAUSE program.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</si>
  <si>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In FY 2014, Project and Program Evaluation (PPE) and INSPIRE are transferred from the Division of Research on Learning in Formal and Informal Settings (DRL) to the Division of Graduate Education (DGE).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</si>
  <si>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In 2012, Federal Cyber Service: Scholarship for Service (SFS) was officially renamed CyberCorps: Scholarship for Service (SFS).  The term CyberCorps also was registered with the U.S. trademark office for use by the federal government.</t>
    </r>
  </si>
  <si>
    <r>
      <rPr>
        <vertAlign val="super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 xml:space="preserve">In FY 2014, CyberCorps: Scholarship for Service (SFS) is transferred from the Division of Undergraduate Education (DUE) to the Division of Graduate Education (DGE). </t>
    </r>
  </si>
  <si>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NSF Research Traineeships (NRT) is a new proposed program. Included in this line are continuing grant increments for the Integrative Graduate Education and Research Traineeship (IGERT)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</si>
</sst>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"/>
    <numFmt numFmtId="165" formatCode="0.0%"/>
    <numFmt numFmtId="166" formatCode="#,##0.00;\-#,##0.00;&quot;-&quot;??"/>
    <numFmt numFmtId="167" formatCode="0.0%;\-0.0%;&quot;-&quot;??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right" wrapText="1"/>
    </xf>
    <xf numFmtId="0" fontId="6" fillId="2" borderId="0" xfId="0" applyFont="1" applyFill="1" applyBorder="1" applyAlignment="1">
      <alignment vertical="top" wrapText="1"/>
    </xf>
    <xf numFmtId="8" fontId="6" fillId="2" borderId="0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right" vertical="top"/>
    </xf>
    <xf numFmtId="165" fontId="6" fillId="2" borderId="0" xfId="1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 indent="1"/>
    </xf>
    <xf numFmtId="166" fontId="7" fillId="3" borderId="0" xfId="0" applyNumberFormat="1" applyFont="1" applyFill="1" applyBorder="1" applyAlignment="1">
      <alignment horizontal="right" vertical="top"/>
    </xf>
    <xf numFmtId="167" fontId="7" fillId="3" borderId="0" xfId="1" applyNumberFormat="1" applyFont="1" applyFill="1" applyBorder="1" applyAlignment="1">
      <alignment horizontal="right" vertical="top"/>
    </xf>
    <xf numFmtId="0" fontId="8" fillId="0" borderId="0" xfId="0" applyFont="1"/>
    <xf numFmtId="0" fontId="9" fillId="0" borderId="0" xfId="0" applyFont="1" applyFill="1" applyBorder="1" applyAlignment="1">
      <alignment horizontal="left" vertical="top" wrapText="1" indent="2"/>
    </xf>
    <xf numFmtId="166" fontId="9" fillId="0" borderId="0" xfId="0" applyNumberFormat="1" applyFont="1" applyFill="1" applyBorder="1" applyAlignment="1">
      <alignment horizontal="right" vertical="top"/>
    </xf>
    <xf numFmtId="167" fontId="9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6" fillId="3" borderId="0" xfId="0" applyFont="1" applyFill="1" applyAlignment="1">
      <alignment vertical="top"/>
    </xf>
    <xf numFmtId="165" fontId="6" fillId="3" borderId="0" xfId="1" applyNumberFormat="1" applyFont="1" applyFill="1" applyAlignment="1">
      <alignment vertical="top"/>
    </xf>
    <xf numFmtId="0" fontId="9" fillId="0" borderId="3" xfId="0" applyFont="1" applyFill="1" applyBorder="1" applyAlignment="1">
      <alignment horizontal="left" vertical="top" wrapText="1" indent="2"/>
    </xf>
    <xf numFmtId="166" fontId="9" fillId="0" borderId="3" xfId="0" applyNumberFormat="1" applyFont="1" applyFill="1" applyBorder="1" applyAlignment="1">
      <alignment horizontal="right" vertical="top"/>
    </xf>
    <xf numFmtId="167" fontId="9" fillId="0" borderId="3" xfId="1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2" fontId="6" fillId="3" borderId="0" xfId="0" applyNumberFormat="1" applyFont="1" applyFill="1" applyAlignment="1">
      <alignment vertical="top"/>
    </xf>
    <xf numFmtId="166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6" fillId="2" borderId="0" xfId="0" applyFont="1" applyFill="1" applyBorder="1" applyAlignment="1">
      <alignment vertical="top"/>
    </xf>
    <xf numFmtId="166" fontId="3" fillId="0" borderId="3" xfId="0" applyNumberFormat="1" applyFont="1" applyBorder="1" applyAlignment="1">
      <alignment vertical="top"/>
    </xf>
    <xf numFmtId="0" fontId="12" fillId="0" borderId="0" xfId="0" applyFont="1" applyFill="1" applyBorder="1" applyAlignment="1">
      <alignment horizontal="left" vertical="top" wrapText="1" indent="4"/>
    </xf>
    <xf numFmtId="166" fontId="7" fillId="0" borderId="0" xfId="0" applyNumberFormat="1" applyFont="1" applyFill="1" applyBorder="1" applyAlignment="1">
      <alignment horizontal="right" vertical="top"/>
    </xf>
    <xf numFmtId="167" fontId="7" fillId="0" borderId="0" xfId="1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justify" wrapText="1"/>
    </xf>
    <xf numFmtId="0" fontId="15" fillId="0" borderId="0" xfId="0" applyFont="1" applyFill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abSelected="1" workbookViewId="0">
      <selection sqref="A1:F1"/>
    </sheetView>
  </sheetViews>
  <sheetFormatPr defaultColWidth="8.85546875" defaultRowHeight="15" x14ac:dyDescent="0.25"/>
  <cols>
    <col min="1" max="1" width="75.85546875" style="1" customWidth="1"/>
    <col min="2" max="2" width="9.85546875" style="1" customWidth="1"/>
    <col min="3" max="3" width="11.85546875" style="1" customWidth="1"/>
    <col min="4" max="4" width="10" style="1" customWidth="1"/>
    <col min="5" max="6" width="9.140625" style="1" customWidth="1"/>
    <col min="7" max="16384" width="8.85546875" style="1"/>
  </cols>
  <sheetData>
    <row r="1" spans="1:6" ht="19.149999999999999" customHeight="1" x14ac:dyDescent="0.25">
      <c r="A1" s="36" t="s">
        <v>0</v>
      </c>
      <c r="B1" s="36"/>
      <c r="C1" s="36"/>
      <c r="D1" s="36"/>
      <c r="E1" s="36"/>
      <c r="F1" s="36"/>
    </row>
    <row r="2" spans="1:6" ht="19.149999999999999" customHeight="1" x14ac:dyDescent="0.25">
      <c r="A2" s="36" t="s">
        <v>1</v>
      </c>
      <c r="B2" s="36"/>
      <c r="C2" s="36"/>
      <c r="D2" s="36"/>
      <c r="E2" s="36"/>
      <c r="F2" s="36"/>
    </row>
    <row r="3" spans="1:6" ht="19.149999999999999" customHeight="1" x14ac:dyDescent="0.25">
      <c r="A3" s="36" t="s">
        <v>2</v>
      </c>
      <c r="B3" s="36"/>
      <c r="C3" s="36"/>
      <c r="D3" s="36"/>
      <c r="E3" s="36"/>
      <c r="F3" s="36"/>
    </row>
    <row r="4" spans="1:6" ht="7.15" customHeight="1" x14ac:dyDescent="0.3">
      <c r="A4" s="2"/>
      <c r="B4" s="2"/>
      <c r="C4" s="2"/>
      <c r="D4" s="2"/>
      <c r="E4" s="2"/>
      <c r="F4" s="2"/>
    </row>
    <row r="5" spans="1:6" ht="14.45" thickBot="1" x14ac:dyDescent="0.3">
      <c r="A5" s="37" t="s">
        <v>3</v>
      </c>
      <c r="B5" s="37"/>
      <c r="C5" s="37"/>
      <c r="D5" s="37"/>
      <c r="E5" s="37"/>
      <c r="F5" s="37"/>
    </row>
    <row r="6" spans="1:6" ht="44.45" customHeight="1" x14ac:dyDescent="0.25">
      <c r="A6" s="38"/>
      <c r="B6" s="40" t="s">
        <v>4</v>
      </c>
      <c r="C6" s="40" t="s">
        <v>5</v>
      </c>
      <c r="D6" s="40" t="s">
        <v>6</v>
      </c>
      <c r="E6" s="42" t="s">
        <v>7</v>
      </c>
      <c r="F6" s="42"/>
    </row>
    <row r="7" spans="1:6" ht="15" customHeight="1" x14ac:dyDescent="0.25">
      <c r="A7" s="39"/>
      <c r="B7" s="41"/>
      <c r="C7" s="41"/>
      <c r="D7" s="41"/>
      <c r="E7" s="3" t="s">
        <v>8</v>
      </c>
      <c r="F7" s="3" t="s">
        <v>9</v>
      </c>
    </row>
    <row r="8" spans="1:6" ht="15" customHeight="1" x14ac:dyDescent="0.25">
      <c r="A8" s="4" t="s">
        <v>10</v>
      </c>
      <c r="B8" s="5">
        <f>SUM(B9,B13,B15)</f>
        <v>273.23</v>
      </c>
      <c r="C8" s="5">
        <f t="shared" ref="C8:D8" si="0">SUM(C9,C13,C15)</f>
        <v>272.43</v>
      </c>
      <c r="D8" s="5">
        <f t="shared" si="0"/>
        <v>277.87</v>
      </c>
      <c r="E8" s="6">
        <f>D8-C8</f>
        <v>5.4399999999999977</v>
      </c>
      <c r="F8" s="7">
        <f t="shared" ref="F8:F52" si="1">IF(C8=0,"N/A",E8/C8)</f>
        <v>1.9968432257827691E-2</v>
      </c>
    </row>
    <row r="9" spans="1:6" s="11" customFormat="1" ht="15" customHeight="1" x14ac:dyDescent="0.25">
      <c r="A9" s="8" t="s">
        <v>11</v>
      </c>
      <c r="B9" s="9">
        <f>SUM(B10:B12)</f>
        <v>162</v>
      </c>
      <c r="C9" s="9">
        <f t="shared" ref="C9:D9" si="2">SUM(C10:C12)</f>
        <v>160.63</v>
      </c>
      <c r="D9" s="9">
        <f t="shared" si="2"/>
        <v>160.35</v>
      </c>
      <c r="E9" s="9">
        <f t="shared" ref="E9:E52" si="3">D9-C9</f>
        <v>-0.28000000000000114</v>
      </c>
      <c r="F9" s="10">
        <f t="shared" ref="F9:F51" si="4">IF(C9=0,"N/A  ",E9/C9)</f>
        <v>-1.7431364004233403E-3</v>
      </c>
    </row>
    <row r="10" spans="1:6" s="15" customFormat="1" ht="15" customHeight="1" x14ac:dyDescent="0.3">
      <c r="A10" s="12" t="s">
        <v>12</v>
      </c>
      <c r="B10" s="13">
        <v>0</v>
      </c>
      <c r="C10" s="13">
        <v>0</v>
      </c>
      <c r="D10" s="13">
        <v>10</v>
      </c>
      <c r="E10" s="13">
        <f t="shared" si="3"/>
        <v>10</v>
      </c>
      <c r="F10" s="14" t="str">
        <f t="shared" si="4"/>
        <v xml:space="preserve">N/A  </v>
      </c>
    </row>
    <row r="11" spans="1:6" s="15" customFormat="1" ht="15" customHeight="1" x14ac:dyDescent="0.3">
      <c r="A11" s="12" t="s">
        <v>13</v>
      </c>
      <c r="B11" s="13">
        <v>99.57</v>
      </c>
      <c r="C11" s="13">
        <v>99.23</v>
      </c>
      <c r="D11" s="13">
        <v>102.53</v>
      </c>
      <c r="E11" s="13">
        <f t="shared" si="3"/>
        <v>3.2999999999999972</v>
      </c>
      <c r="F11" s="14">
        <f t="shared" si="4"/>
        <v>3.3256071752494176E-2</v>
      </c>
    </row>
    <row r="12" spans="1:6" s="15" customFormat="1" ht="15" customHeight="1" x14ac:dyDescent="0.3">
      <c r="A12" s="12" t="s">
        <v>14</v>
      </c>
      <c r="B12" s="13">
        <v>62.43</v>
      </c>
      <c r="C12" s="13">
        <v>61.4</v>
      </c>
      <c r="D12" s="13">
        <v>47.82</v>
      </c>
      <c r="E12" s="13">
        <f t="shared" si="3"/>
        <v>-13.579999999999998</v>
      </c>
      <c r="F12" s="14">
        <f t="shared" si="4"/>
        <v>-0.22117263843648205</v>
      </c>
    </row>
    <row r="13" spans="1:6" s="15" customFormat="1" ht="15" customHeight="1" x14ac:dyDescent="0.3">
      <c r="A13" s="8" t="s">
        <v>15</v>
      </c>
      <c r="B13" s="16">
        <f>SUM(B14)</f>
        <v>54.16</v>
      </c>
      <c r="C13" s="16">
        <f t="shared" ref="C13:D13" si="5">SUM(C14)</f>
        <v>54.72</v>
      </c>
      <c r="D13" s="16">
        <f t="shared" si="5"/>
        <v>60.44</v>
      </c>
      <c r="E13" s="16">
        <f t="shared" si="3"/>
        <v>5.7199999999999989</v>
      </c>
      <c r="F13" s="17">
        <f t="shared" si="4"/>
        <v>0.10453216374269005</v>
      </c>
    </row>
    <row r="14" spans="1:6" s="15" customFormat="1" ht="15" customHeight="1" x14ac:dyDescent="0.3">
      <c r="A14" s="12" t="s">
        <v>16</v>
      </c>
      <c r="B14" s="13">
        <v>54.16</v>
      </c>
      <c r="C14" s="13">
        <v>54.72</v>
      </c>
      <c r="D14" s="13">
        <v>60.44</v>
      </c>
      <c r="E14" s="13">
        <f t="shared" si="3"/>
        <v>5.7199999999999989</v>
      </c>
      <c r="F14" s="14">
        <f t="shared" si="4"/>
        <v>0.10453216374269005</v>
      </c>
    </row>
    <row r="15" spans="1:6" s="15" customFormat="1" ht="15" customHeight="1" x14ac:dyDescent="0.3">
      <c r="A15" s="8" t="s">
        <v>17</v>
      </c>
      <c r="B15" s="16">
        <f>SUM(B16)</f>
        <v>57.07</v>
      </c>
      <c r="C15" s="16">
        <f t="shared" ref="C15:D15" si="6">SUM(C16)</f>
        <v>57.08</v>
      </c>
      <c r="D15" s="16">
        <f t="shared" si="6"/>
        <v>57.08</v>
      </c>
      <c r="E15" s="9">
        <f t="shared" si="3"/>
        <v>0</v>
      </c>
      <c r="F15" s="10">
        <f t="shared" si="4"/>
        <v>0</v>
      </c>
    </row>
    <row r="16" spans="1:6" s="15" customFormat="1" ht="31.5" customHeight="1" x14ac:dyDescent="0.3">
      <c r="A16" s="18" t="s">
        <v>18</v>
      </c>
      <c r="B16" s="19">
        <v>57.07</v>
      </c>
      <c r="C16" s="19">
        <v>57.08</v>
      </c>
      <c r="D16" s="19">
        <v>57.08</v>
      </c>
      <c r="E16" s="19">
        <f t="shared" si="3"/>
        <v>0</v>
      </c>
      <c r="F16" s="20">
        <f t="shared" si="4"/>
        <v>0</v>
      </c>
    </row>
    <row r="17" spans="1:6" ht="15.6" customHeight="1" x14ac:dyDescent="0.25">
      <c r="A17" s="21" t="s">
        <v>19</v>
      </c>
      <c r="B17" s="5">
        <f>SUM(B18,B21)</f>
        <v>237.36537000000001</v>
      </c>
      <c r="C17" s="5">
        <f t="shared" ref="C17:D17" si="7">SUM(C18,C21)</f>
        <v>236.28999999999996</v>
      </c>
      <c r="D17" s="5">
        <f t="shared" si="7"/>
        <v>245.14999999999998</v>
      </c>
      <c r="E17" s="6">
        <f t="shared" si="3"/>
        <v>8.8600000000000136</v>
      </c>
      <c r="F17" s="7">
        <f t="shared" si="4"/>
        <v>3.7496296923272311E-2</v>
      </c>
    </row>
    <row r="18" spans="1:6" s="22" customFormat="1" ht="15.6" customHeight="1" x14ac:dyDescent="0.3">
      <c r="A18" s="8" t="s">
        <v>11</v>
      </c>
      <c r="B18" s="9">
        <f>SUM(B19:B20)</f>
        <v>23.222247000000003</v>
      </c>
      <c r="C18" s="9">
        <f t="shared" ref="C18:D18" si="8">SUM(C19:C20)</f>
        <v>23.5</v>
      </c>
      <c r="D18" s="9">
        <f t="shared" si="8"/>
        <v>23.95</v>
      </c>
      <c r="E18" s="9">
        <f t="shared" si="3"/>
        <v>0.44999999999999929</v>
      </c>
      <c r="F18" s="10">
        <f t="shared" si="4"/>
        <v>1.9148936170212735E-2</v>
      </c>
    </row>
    <row r="19" spans="1:6" s="15" customFormat="1" ht="16.899999999999999" x14ac:dyDescent="0.3">
      <c r="A19" s="12" t="s">
        <v>20</v>
      </c>
      <c r="B19" s="13">
        <v>5.4996320000000001</v>
      </c>
      <c r="C19" s="13">
        <v>5.5</v>
      </c>
      <c r="D19" s="13">
        <v>0</v>
      </c>
      <c r="E19" s="13">
        <f t="shared" si="3"/>
        <v>-5.5</v>
      </c>
      <c r="F19" s="14">
        <f t="shared" si="4"/>
        <v>-1</v>
      </c>
    </row>
    <row r="20" spans="1:6" s="15" customFormat="1" ht="16.899999999999999" x14ac:dyDescent="0.3">
      <c r="A20" s="12" t="s">
        <v>21</v>
      </c>
      <c r="B20" s="13">
        <v>17.722615000000001</v>
      </c>
      <c r="C20" s="13">
        <v>18</v>
      </c>
      <c r="D20" s="13">
        <v>23.95</v>
      </c>
      <c r="E20" s="13">
        <f t="shared" si="3"/>
        <v>5.9499999999999993</v>
      </c>
      <c r="F20" s="14">
        <f t="shared" si="4"/>
        <v>0.33055555555555549</v>
      </c>
    </row>
    <row r="21" spans="1:6" s="15" customFormat="1" ht="15.6" customHeight="1" x14ac:dyDescent="0.3">
      <c r="A21" s="8" t="s">
        <v>17</v>
      </c>
      <c r="B21" s="23">
        <f>SUM(B22:B28)</f>
        <v>214.143123</v>
      </c>
      <c r="C21" s="16">
        <f>SUM(C22:C28)</f>
        <v>212.78999999999996</v>
      </c>
      <c r="D21" s="16">
        <f>SUM(D22:D28)</f>
        <v>221.2</v>
      </c>
      <c r="E21" s="9">
        <f t="shared" si="3"/>
        <v>8.410000000000025</v>
      </c>
      <c r="F21" s="10">
        <f t="shared" si="4"/>
        <v>3.9522533953663362E-2</v>
      </c>
    </row>
    <row r="22" spans="1:6" s="15" customFormat="1" ht="14.45" x14ac:dyDescent="0.3">
      <c r="A22" s="12" t="s">
        <v>12</v>
      </c>
      <c r="B22" s="13">
        <v>0</v>
      </c>
      <c r="C22" s="13">
        <v>0</v>
      </c>
      <c r="D22" s="24">
        <v>5</v>
      </c>
      <c r="E22" s="13">
        <f t="shared" si="3"/>
        <v>5</v>
      </c>
      <c r="F22" s="14" t="str">
        <f t="shared" si="4"/>
        <v xml:space="preserve">N/A  </v>
      </c>
    </row>
    <row r="23" spans="1:6" s="15" customFormat="1" ht="16.899999999999999" x14ac:dyDescent="0.3">
      <c r="A23" s="12" t="s">
        <v>22</v>
      </c>
      <c r="B23" s="24">
        <v>44.983916999999998</v>
      </c>
      <c r="C23" s="24">
        <v>45</v>
      </c>
      <c r="D23" s="24">
        <v>25</v>
      </c>
      <c r="E23" s="13">
        <f t="shared" si="3"/>
        <v>-20</v>
      </c>
      <c r="F23" s="14">
        <f t="shared" si="4"/>
        <v>-0.44444444444444442</v>
      </c>
    </row>
    <row r="24" spans="1:6" s="15" customFormat="1" ht="14.45" x14ac:dyDescent="0.3">
      <c r="A24" s="12" t="s">
        <v>23</v>
      </c>
      <c r="B24" s="24">
        <v>0.356068</v>
      </c>
      <c r="C24" s="24">
        <v>0</v>
      </c>
      <c r="D24" s="24">
        <v>0.3</v>
      </c>
      <c r="E24" s="13">
        <f t="shared" si="3"/>
        <v>0.3</v>
      </c>
      <c r="F24" s="14" t="str">
        <f t="shared" si="4"/>
        <v xml:space="preserve">N/A  </v>
      </c>
    </row>
    <row r="25" spans="1:6" s="15" customFormat="1" ht="16.899999999999999" x14ac:dyDescent="0.3">
      <c r="A25" s="12" t="s">
        <v>24</v>
      </c>
      <c r="B25" s="24">
        <v>0.64012599999999997</v>
      </c>
      <c r="C25" s="24">
        <v>0</v>
      </c>
      <c r="D25" s="24">
        <v>2</v>
      </c>
      <c r="E25" s="13">
        <f t="shared" si="3"/>
        <v>2</v>
      </c>
      <c r="F25" s="14" t="str">
        <f t="shared" si="4"/>
        <v xml:space="preserve">N/A  </v>
      </c>
    </row>
    <row r="26" spans="1:6" s="15" customFormat="1" ht="14.45" x14ac:dyDescent="0.3">
      <c r="A26" s="12" t="s">
        <v>25</v>
      </c>
      <c r="B26" s="24">
        <v>109.23509</v>
      </c>
      <c r="C26" s="24">
        <v>109.64</v>
      </c>
      <c r="D26" s="24">
        <v>162.57</v>
      </c>
      <c r="E26" s="13">
        <f t="shared" si="3"/>
        <v>52.929999999999993</v>
      </c>
      <c r="F26" s="14">
        <f t="shared" si="4"/>
        <v>0.48276176577891272</v>
      </c>
    </row>
    <row r="27" spans="1:6" s="15" customFormat="1" ht="14.45" x14ac:dyDescent="0.3">
      <c r="A27" s="12" t="s">
        <v>26</v>
      </c>
      <c r="B27" s="25">
        <v>27.917922000000001</v>
      </c>
      <c r="C27" s="26">
        <v>26.95</v>
      </c>
      <c r="D27" s="24">
        <v>0</v>
      </c>
      <c r="E27" s="13">
        <f t="shared" si="3"/>
        <v>-26.95</v>
      </c>
      <c r="F27" s="14">
        <f t="shared" si="4"/>
        <v>-1</v>
      </c>
    </row>
    <row r="28" spans="1:6" s="15" customFormat="1" ht="16.899999999999999" x14ac:dyDescent="0.3">
      <c r="A28" s="18" t="s">
        <v>27</v>
      </c>
      <c r="B28" s="19">
        <v>31.01</v>
      </c>
      <c r="C28" s="19">
        <v>31.2</v>
      </c>
      <c r="D28" s="19">
        <f>12.11+14.22</f>
        <v>26.33</v>
      </c>
      <c r="E28" s="19">
        <f t="shared" si="3"/>
        <v>-4.870000000000001</v>
      </c>
      <c r="F28" s="20">
        <f t="shared" si="4"/>
        <v>-0.15608974358974362</v>
      </c>
    </row>
    <row r="29" spans="1:6" ht="15.6" customHeight="1" x14ac:dyDescent="0.25">
      <c r="A29" s="27" t="s">
        <v>28</v>
      </c>
      <c r="B29" s="5">
        <f>SUM(B30,B37,B40)</f>
        <v>129.41283000000001</v>
      </c>
      <c r="C29" s="5">
        <f t="shared" ref="C29:D29" si="9">SUM(C30,C37,C40)</f>
        <v>129.63</v>
      </c>
      <c r="D29" s="5">
        <f t="shared" si="9"/>
        <v>130.29999999999998</v>
      </c>
      <c r="E29" s="6">
        <f t="shared" si="3"/>
        <v>0.66999999999998749</v>
      </c>
      <c r="F29" s="7">
        <f t="shared" si="4"/>
        <v>5.1685566612665861E-3</v>
      </c>
    </row>
    <row r="30" spans="1:6" s="22" customFormat="1" ht="15.6" customHeight="1" x14ac:dyDescent="0.3">
      <c r="A30" s="8" t="s">
        <v>11</v>
      </c>
      <c r="B30" s="9">
        <f>SUM(B31:B36)</f>
        <v>78.791368000000006</v>
      </c>
      <c r="C30" s="9">
        <f t="shared" ref="C30:D30" si="10">SUM(C31:C36)</f>
        <v>78.86</v>
      </c>
      <c r="D30" s="9">
        <f t="shared" si="10"/>
        <v>74.86</v>
      </c>
      <c r="E30" s="9">
        <f t="shared" si="3"/>
        <v>-4</v>
      </c>
      <c r="F30" s="10">
        <f t="shared" si="4"/>
        <v>-5.0722799898554403E-2</v>
      </c>
    </row>
    <row r="31" spans="1:6" s="15" customFormat="1" ht="14.45" x14ac:dyDescent="0.3">
      <c r="A31" s="12" t="s">
        <v>29</v>
      </c>
      <c r="B31" s="13">
        <v>1.490874</v>
      </c>
      <c r="C31" s="13">
        <v>1.53</v>
      </c>
      <c r="D31" s="13">
        <v>1.28</v>
      </c>
      <c r="E31" s="13">
        <f t="shared" si="3"/>
        <v>-0.25</v>
      </c>
      <c r="F31" s="14">
        <f t="shared" si="4"/>
        <v>-0.16339869281045752</v>
      </c>
    </row>
    <row r="32" spans="1:6" s="15" customFormat="1" ht="14.45" x14ac:dyDescent="0.3">
      <c r="A32" s="12" t="s">
        <v>30</v>
      </c>
      <c r="B32" s="13">
        <v>0</v>
      </c>
      <c r="C32" s="13">
        <v>0</v>
      </c>
      <c r="D32" s="13">
        <v>0.25</v>
      </c>
      <c r="E32" s="13">
        <f t="shared" si="3"/>
        <v>0.25</v>
      </c>
      <c r="F32" s="14" t="str">
        <f t="shared" si="4"/>
        <v xml:space="preserve">N/A  </v>
      </c>
    </row>
    <row r="33" spans="1:6" s="15" customFormat="1" ht="14.45" x14ac:dyDescent="0.3">
      <c r="A33" s="12" t="s">
        <v>31</v>
      </c>
      <c r="B33" s="13">
        <v>7.8423280000000002</v>
      </c>
      <c r="C33" s="13">
        <v>7.84</v>
      </c>
      <c r="D33" s="13">
        <v>7.84</v>
      </c>
      <c r="E33" s="13">
        <f t="shared" si="3"/>
        <v>0</v>
      </c>
      <c r="F33" s="14">
        <f t="shared" si="4"/>
        <v>0</v>
      </c>
    </row>
    <row r="34" spans="1:6" s="15" customFormat="1" ht="14.45" x14ac:dyDescent="0.3">
      <c r="A34" s="12" t="s">
        <v>32</v>
      </c>
      <c r="B34" s="13">
        <v>24.214970999999998</v>
      </c>
      <c r="C34" s="13">
        <v>24.24</v>
      </c>
      <c r="D34" s="13">
        <v>20.239999999999998</v>
      </c>
      <c r="E34" s="13">
        <f t="shared" si="3"/>
        <v>-4</v>
      </c>
      <c r="F34" s="14">
        <f t="shared" si="4"/>
        <v>-0.16501650165016502</v>
      </c>
    </row>
    <row r="35" spans="1:6" s="15" customFormat="1" ht="14.45" x14ac:dyDescent="0.3">
      <c r="A35" s="12" t="s">
        <v>33</v>
      </c>
      <c r="B35" s="13">
        <v>31.850574999999999</v>
      </c>
      <c r="C35" s="13">
        <v>31.94</v>
      </c>
      <c r="D35" s="13">
        <v>31.94</v>
      </c>
      <c r="E35" s="13">
        <f t="shared" si="3"/>
        <v>0</v>
      </c>
      <c r="F35" s="14">
        <f t="shared" si="4"/>
        <v>0</v>
      </c>
    </row>
    <row r="36" spans="1:6" s="15" customFormat="1" ht="14.45" x14ac:dyDescent="0.3">
      <c r="A36" s="12" t="s">
        <v>34</v>
      </c>
      <c r="B36" s="13">
        <v>13.392620000000001</v>
      </c>
      <c r="C36" s="13">
        <v>13.31</v>
      </c>
      <c r="D36" s="13">
        <v>13.31</v>
      </c>
      <c r="E36" s="13">
        <f t="shared" si="3"/>
        <v>0</v>
      </c>
      <c r="F36" s="14">
        <f t="shared" si="4"/>
        <v>0</v>
      </c>
    </row>
    <row r="37" spans="1:6" s="15" customFormat="1" ht="15.6" customHeight="1" x14ac:dyDescent="0.3">
      <c r="A37" s="8" t="s">
        <v>15</v>
      </c>
      <c r="B37" s="9">
        <f>SUM(B38:B39)</f>
        <v>45.482092000000002</v>
      </c>
      <c r="C37" s="9">
        <f t="shared" ref="C37:D37" si="11">SUM(C38:C39)</f>
        <v>45.62</v>
      </c>
      <c r="D37" s="9">
        <f t="shared" si="11"/>
        <v>50.62</v>
      </c>
      <c r="E37" s="9">
        <f t="shared" si="3"/>
        <v>5</v>
      </c>
      <c r="F37" s="10">
        <f t="shared" si="4"/>
        <v>0.10960105217010084</v>
      </c>
    </row>
    <row r="38" spans="1:6" s="15" customFormat="1" ht="14.45" x14ac:dyDescent="0.3">
      <c r="A38" s="12" t="s">
        <v>12</v>
      </c>
      <c r="B38" s="13">
        <v>0</v>
      </c>
      <c r="C38" s="13">
        <v>0</v>
      </c>
      <c r="D38" s="13">
        <v>5</v>
      </c>
      <c r="E38" s="13">
        <f t="shared" si="3"/>
        <v>5</v>
      </c>
      <c r="F38" s="14" t="str">
        <f t="shared" si="4"/>
        <v xml:space="preserve">N/A  </v>
      </c>
    </row>
    <row r="39" spans="1:6" s="15" customFormat="1" ht="14.45" x14ac:dyDescent="0.3">
      <c r="A39" s="12" t="s">
        <v>35</v>
      </c>
      <c r="B39" s="13">
        <v>45.482092000000002</v>
      </c>
      <c r="C39" s="13">
        <v>45.62</v>
      </c>
      <c r="D39" s="13">
        <v>45.62</v>
      </c>
      <c r="E39" s="13">
        <f t="shared" si="3"/>
        <v>0</v>
      </c>
      <c r="F39" s="14">
        <f t="shared" si="4"/>
        <v>0</v>
      </c>
    </row>
    <row r="40" spans="1:6" s="15" customFormat="1" ht="15.6" customHeight="1" x14ac:dyDescent="0.3">
      <c r="A40" s="8" t="s">
        <v>17</v>
      </c>
      <c r="B40" s="23">
        <f>SUM(B41)</f>
        <v>5.1393700000000004</v>
      </c>
      <c r="C40" s="16">
        <f t="shared" ref="C40:D40" si="12">SUM(C41)</f>
        <v>5.15</v>
      </c>
      <c r="D40" s="16">
        <f t="shared" si="12"/>
        <v>4.82</v>
      </c>
      <c r="E40" s="9">
        <f t="shared" si="3"/>
        <v>-0.33000000000000007</v>
      </c>
      <c r="F40" s="10">
        <f t="shared" si="4"/>
        <v>-6.4077669902912637E-2</v>
      </c>
    </row>
    <row r="41" spans="1:6" s="15" customFormat="1" ht="14.45" x14ac:dyDescent="0.3">
      <c r="A41" s="18" t="s">
        <v>36</v>
      </c>
      <c r="B41" s="19">
        <v>5.1393700000000004</v>
      </c>
      <c r="C41" s="19">
        <v>5.15</v>
      </c>
      <c r="D41" s="28">
        <v>4.82</v>
      </c>
      <c r="E41" s="19">
        <f t="shared" si="3"/>
        <v>-0.33000000000000007</v>
      </c>
      <c r="F41" s="20">
        <f t="shared" si="4"/>
        <v>-6.4077669902912637E-2</v>
      </c>
    </row>
    <row r="42" spans="1:6" ht="15.6" customHeight="1" x14ac:dyDescent="0.25">
      <c r="A42" s="21" t="s">
        <v>37</v>
      </c>
      <c r="B42" s="5">
        <f>SUM(B43,B49)</f>
        <v>190.53676000000002</v>
      </c>
      <c r="C42" s="5">
        <f t="shared" ref="C42:D42" si="13">SUM(C43,C49)</f>
        <v>190.64999999999998</v>
      </c>
      <c r="D42" s="5">
        <f t="shared" si="13"/>
        <v>226.97</v>
      </c>
      <c r="E42" s="6">
        <f t="shared" si="3"/>
        <v>36.320000000000022</v>
      </c>
      <c r="F42" s="7">
        <f t="shared" si="4"/>
        <v>0.19050616312614752</v>
      </c>
    </row>
    <row r="43" spans="1:6" s="22" customFormat="1" ht="15.6" customHeight="1" x14ac:dyDescent="0.3">
      <c r="A43" s="8" t="s">
        <v>11</v>
      </c>
      <c r="B43" s="9">
        <f>SUM(B44:B48)</f>
        <v>71.572537000000011</v>
      </c>
      <c r="C43" s="9">
        <f t="shared" ref="C43:D43" si="14">SUM(C44:C48)</f>
        <v>71.759999999999991</v>
      </c>
      <c r="D43" s="9">
        <f t="shared" si="14"/>
        <v>102.08</v>
      </c>
      <c r="E43" s="9">
        <f t="shared" si="3"/>
        <v>30.320000000000007</v>
      </c>
      <c r="F43" s="10">
        <f t="shared" si="4"/>
        <v>0.4225195094760314</v>
      </c>
    </row>
    <row r="44" spans="1:6" s="15" customFormat="1" ht="14.45" x14ac:dyDescent="0.3">
      <c r="A44" s="12" t="s">
        <v>12</v>
      </c>
      <c r="B44" s="13">
        <v>0</v>
      </c>
      <c r="C44" s="13">
        <v>0</v>
      </c>
      <c r="D44" s="13">
        <v>5</v>
      </c>
      <c r="E44" s="13">
        <f t="shared" si="3"/>
        <v>5</v>
      </c>
      <c r="F44" s="14" t="str">
        <f t="shared" si="4"/>
        <v xml:space="preserve">N/A  </v>
      </c>
    </row>
    <row r="45" spans="1:6" s="15" customFormat="1" ht="16.899999999999999" x14ac:dyDescent="0.3">
      <c r="A45" s="12" t="s">
        <v>38</v>
      </c>
      <c r="B45" s="13">
        <v>0</v>
      </c>
      <c r="C45" s="13">
        <v>0</v>
      </c>
      <c r="D45" s="13">
        <v>97.08</v>
      </c>
      <c r="E45" s="13">
        <f t="shared" si="3"/>
        <v>97.08</v>
      </c>
      <c r="F45" s="14" t="str">
        <f t="shared" si="4"/>
        <v xml:space="preserve">N/A  </v>
      </c>
    </row>
    <row r="46" spans="1:6" s="15" customFormat="1" ht="19.5" customHeight="1" x14ac:dyDescent="0.3">
      <c r="A46" s="29" t="s">
        <v>39</v>
      </c>
      <c r="B46" s="13">
        <v>24.299154000000001</v>
      </c>
      <c r="C46" s="13">
        <v>24.3</v>
      </c>
      <c r="D46" s="13">
        <v>0</v>
      </c>
      <c r="E46" s="13">
        <f t="shared" si="3"/>
        <v>-24.3</v>
      </c>
      <c r="F46" s="14">
        <f t="shared" si="4"/>
        <v>-1</v>
      </c>
    </row>
    <row r="47" spans="1:6" s="15" customFormat="1" ht="30" customHeight="1" x14ac:dyDescent="0.3">
      <c r="A47" s="29" t="s">
        <v>40</v>
      </c>
      <c r="B47" s="13">
        <v>8.2145259999999993</v>
      </c>
      <c r="C47" s="13">
        <v>8</v>
      </c>
      <c r="D47" s="13">
        <v>0</v>
      </c>
      <c r="E47" s="13">
        <f t="shared" si="3"/>
        <v>-8</v>
      </c>
      <c r="F47" s="14">
        <f t="shared" si="4"/>
        <v>-1</v>
      </c>
    </row>
    <row r="48" spans="1:6" s="15" customFormat="1" ht="20.25" customHeight="1" x14ac:dyDescent="0.3">
      <c r="A48" s="29" t="s">
        <v>41</v>
      </c>
      <c r="B48" s="13">
        <v>39.058857000000003</v>
      </c>
      <c r="C48" s="13">
        <v>39.46</v>
      </c>
      <c r="D48" s="13">
        <v>0</v>
      </c>
      <c r="E48" s="13">
        <f t="shared" si="3"/>
        <v>-39.46</v>
      </c>
      <c r="F48" s="14">
        <f t="shared" si="4"/>
        <v>-1</v>
      </c>
    </row>
    <row r="49" spans="1:6" s="15" customFormat="1" ht="15.6" customHeight="1" x14ac:dyDescent="0.3">
      <c r="A49" s="8" t="s">
        <v>17</v>
      </c>
      <c r="B49" s="23">
        <f>SUM(B50:B51)</f>
        <v>118.964223</v>
      </c>
      <c r="C49" s="16">
        <f t="shared" ref="C49:D49" si="15">SUM(C50:C51)</f>
        <v>118.89</v>
      </c>
      <c r="D49" s="16">
        <f t="shared" si="15"/>
        <v>124.89</v>
      </c>
      <c r="E49" s="9">
        <f t="shared" si="3"/>
        <v>6</v>
      </c>
      <c r="F49" s="10">
        <f t="shared" si="4"/>
        <v>5.0466818067120868E-2</v>
      </c>
    </row>
    <row r="50" spans="1:6" s="15" customFormat="1" ht="14.45" x14ac:dyDescent="0.3">
      <c r="A50" s="12" t="s">
        <v>42</v>
      </c>
      <c r="B50" s="25">
        <v>64.074325999999999</v>
      </c>
      <c r="C50" s="25">
        <v>64</v>
      </c>
      <c r="D50" s="25">
        <v>64</v>
      </c>
      <c r="E50" s="30">
        <f t="shared" si="3"/>
        <v>0</v>
      </c>
      <c r="F50" s="31">
        <f t="shared" si="4"/>
        <v>0</v>
      </c>
    </row>
    <row r="51" spans="1:6" s="15" customFormat="1" ht="16.5" customHeight="1" x14ac:dyDescent="0.3">
      <c r="A51" s="18" t="s">
        <v>43</v>
      </c>
      <c r="B51" s="19">
        <v>54.889896999999998</v>
      </c>
      <c r="C51" s="19">
        <v>54.89</v>
      </c>
      <c r="D51" s="28">
        <v>60.89</v>
      </c>
      <c r="E51" s="19">
        <f t="shared" si="3"/>
        <v>6</v>
      </c>
      <c r="F51" s="20">
        <f t="shared" si="4"/>
        <v>0.1093095281472035</v>
      </c>
    </row>
    <row r="52" spans="1:6" ht="15.6" customHeight="1" thickBot="1" x14ac:dyDescent="0.3">
      <c r="A52" s="27" t="s">
        <v>44</v>
      </c>
      <c r="B52" s="6">
        <f>SUM(B8,B17,B29,B42)</f>
        <v>830.54495999999995</v>
      </c>
      <c r="C52" s="6">
        <f>SUM(C8,C17,C29,C42)</f>
        <v>828.99999999999989</v>
      </c>
      <c r="D52" s="6">
        <f>SUM(D8,D17,D29,D42)</f>
        <v>880.29</v>
      </c>
      <c r="E52" s="6">
        <f t="shared" si="3"/>
        <v>51.290000000000077</v>
      </c>
      <c r="F52" s="7">
        <f t="shared" si="1"/>
        <v>6.186972255729805E-2</v>
      </c>
    </row>
    <row r="53" spans="1:6" s="26" customFormat="1" ht="13.9" x14ac:dyDescent="0.3">
      <c r="A53" s="34" t="s">
        <v>45</v>
      </c>
      <c r="B53" s="34"/>
      <c r="C53" s="34"/>
      <c r="D53" s="34"/>
      <c r="E53" s="34"/>
      <c r="F53" s="34"/>
    </row>
    <row r="54" spans="1:6" s="26" customFormat="1" ht="13.9" x14ac:dyDescent="0.3">
      <c r="A54" s="35" t="s">
        <v>46</v>
      </c>
      <c r="B54" s="35"/>
      <c r="C54" s="35"/>
      <c r="D54" s="35"/>
      <c r="E54" s="35"/>
      <c r="F54" s="35"/>
    </row>
    <row r="55" spans="1:6" ht="33" customHeight="1" x14ac:dyDescent="0.25">
      <c r="A55" s="33" t="s">
        <v>47</v>
      </c>
      <c r="B55" s="33"/>
      <c r="C55" s="33"/>
      <c r="D55" s="33"/>
      <c r="E55" s="33"/>
      <c r="F55" s="33"/>
    </row>
    <row r="56" spans="1:6" ht="34.9" customHeight="1" x14ac:dyDescent="0.25">
      <c r="A56" s="33" t="s">
        <v>48</v>
      </c>
      <c r="B56" s="33"/>
      <c r="C56" s="33"/>
      <c r="D56" s="33"/>
      <c r="E56" s="33"/>
      <c r="F56" s="33"/>
    </row>
    <row r="57" spans="1:6" ht="32.450000000000003" customHeight="1" x14ac:dyDescent="0.25">
      <c r="A57" s="33" t="s">
        <v>49</v>
      </c>
      <c r="B57" s="33"/>
      <c r="C57" s="33"/>
      <c r="D57" s="33"/>
      <c r="E57" s="33"/>
      <c r="F57" s="33"/>
    </row>
    <row r="58" spans="1:6" ht="19.899999999999999" customHeight="1" x14ac:dyDescent="0.25">
      <c r="A58" s="33" t="s">
        <v>50</v>
      </c>
      <c r="B58" s="33"/>
      <c r="C58" s="33"/>
      <c r="D58" s="33"/>
      <c r="E58" s="33"/>
      <c r="F58" s="33"/>
    </row>
    <row r="59" spans="1:6" ht="25.9" customHeight="1" x14ac:dyDescent="0.25">
      <c r="A59" s="32" t="s">
        <v>51</v>
      </c>
      <c r="B59" s="32"/>
      <c r="C59" s="32"/>
      <c r="D59" s="32"/>
      <c r="E59" s="32"/>
      <c r="F59" s="32"/>
    </row>
    <row r="60" spans="1:6" ht="13.9" x14ac:dyDescent="0.25">
      <c r="A60" s="33"/>
      <c r="B60" s="33"/>
      <c r="C60" s="33"/>
      <c r="D60" s="33"/>
      <c r="E60" s="33"/>
      <c r="F60" s="33"/>
    </row>
  </sheetData>
  <mergeCells count="17">
    <mergeCell ref="A1:F1"/>
    <mergeCell ref="A2:F2"/>
    <mergeCell ref="A3:F3"/>
    <mergeCell ref="A5:F5"/>
    <mergeCell ref="A6:A7"/>
    <mergeCell ref="B6:B7"/>
    <mergeCell ref="C6:C7"/>
    <mergeCell ref="D6:D7"/>
    <mergeCell ref="E6:F6"/>
    <mergeCell ref="A59:F59"/>
    <mergeCell ref="A60:F60"/>
    <mergeCell ref="A53:F53"/>
    <mergeCell ref="A54:F54"/>
    <mergeCell ref="A55:F55"/>
    <mergeCell ref="A56:F56"/>
    <mergeCell ref="A57:F57"/>
    <mergeCell ref="A58:F58"/>
  </mergeCells>
  <printOptions horizontalCentered="1"/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by Program</vt:lpstr>
      <vt:lpstr>'EHR by Program'!Print_Area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2013-04-03T18:10:24Z</cp:lastPrinted>
  <dcterms:created xsi:type="dcterms:W3CDTF">2013-04-03T18:09:28Z</dcterms:created>
  <dcterms:modified xsi:type="dcterms:W3CDTF">2013-04-04T13:19:44Z</dcterms:modified>
</cp:coreProperties>
</file>