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C&amp;B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<sst xmlns="http://schemas.openxmlformats.org/spreadsheetml/2006/main" count="38" uniqueCount="30">
  <si>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Personnel Compensation &amp; Benefits</t>
  </si>
  <si>
    <t>(Dollars in Millions)</t>
  </si>
  <si>
    <t>FY 2005</t>
  </si>
  <si>
    <t>Change over</t>
  </si>
  <si>
    <t>FY 2004</t>
  </si>
  <si>
    <t>Current</t>
  </si>
  <si>
    <t>FY 2006</t>
  </si>
  <si>
    <t>Actual</t>
  </si>
  <si>
    <t>Plan</t>
  </si>
  <si>
    <t>Request</t>
  </si>
  <si>
    <r>
      <t>Amount</t>
    </r>
    <r>
      <rPr>
        <vertAlign val="superscript"/>
        <sz val="11"/>
        <rFont val="Times New Roman"/>
        <family val="1"/>
      </rPr>
      <t>3</t>
    </r>
  </si>
  <si>
    <t>Percent</t>
  </si>
  <si>
    <t>Regular FTEs</t>
  </si>
  <si>
    <t>Regular Salary</t>
  </si>
  <si>
    <t xml:space="preserve">  Base Salary</t>
  </si>
  <si>
    <t xml:space="preserve">  Salary Cost of Additional FTE</t>
  </si>
  <si>
    <t>-</t>
  </si>
  <si>
    <r>
      <t xml:space="preserve">  COLA &amp; Locality Pay</t>
    </r>
    <r>
      <rPr>
        <vertAlign val="superscript"/>
        <sz val="11"/>
        <rFont val="Times New Roman"/>
        <family val="1"/>
      </rPr>
      <t>1</t>
    </r>
  </si>
  <si>
    <t>Subtotal, Regular FTE Salary</t>
  </si>
  <si>
    <t>Student FTEs</t>
  </si>
  <si>
    <t>Student Salary</t>
  </si>
  <si>
    <t>Total, FTEs</t>
  </si>
  <si>
    <t xml:space="preserve">  Subtotal, FTE Pay</t>
  </si>
  <si>
    <r>
      <t>Benefits and Other Compensation</t>
    </r>
    <r>
      <rPr>
        <vertAlign val="superscript"/>
        <sz val="11"/>
        <rFont val="Times New Roman"/>
        <family val="1"/>
      </rPr>
      <t>2</t>
    </r>
  </si>
  <si>
    <t>Total, PC&amp;B</t>
  </si>
  <si>
    <r>
      <t>1</t>
    </r>
    <r>
      <rPr>
        <sz val="9"/>
        <rFont val="Times New Roman"/>
        <family val="1"/>
      </rPr>
      <t xml:space="preserve">The pay increase includes the prior budget year's COLA and Locality Pay increase, nine months of the </t>
    </r>
  </si>
  <si>
    <t xml:space="preserve"> budget year's COLA and Locality Pay increase, within grade and adjustments to FTE payroll hours.</t>
  </si>
  <si>
    <r>
      <t>2</t>
    </r>
    <r>
      <rPr>
        <sz val="9"/>
        <rFont val="Times New Roman"/>
        <family val="1"/>
      </rPr>
      <t>This category includes employee benefits, detailees to NSF, terminal leave, awards, and other benefits.</t>
    </r>
  </si>
  <si>
    <r>
      <t>3</t>
    </r>
    <r>
      <rPr>
        <sz val="9"/>
        <rFont val="Times New Roman"/>
        <family val="1"/>
      </rPr>
      <t>The $3.74M increase in the FY 06 base salary reflects the full annual cost of employees hired throughout</t>
    </r>
  </si>
  <si>
    <t xml:space="preserve">  FY 05.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</si>
</sst>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#,##0.000"/>
  </numFmts>
  <fonts count="1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1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166" fontId="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 topLeftCell="A1">
      <selection activeCell="B5" sqref="B5"/>
    </sheetView>
  </sheetViews>
  <sheetFormatPr defaultColWidth="9.140625" defaultRowHeight="12.75"/>
  <cols>
    <col min="1" max="1" width="35.00390625" style="1" customWidth="1"/>
    <col min="2" max="4" width="8.140625" style="1" customWidth="1"/>
    <col min="5" max="6" width="8.00390625" style="1" customWidth="1"/>
    <col min="7" max="7" width="5.00390625" style="1" customWidth="1"/>
    <col min="8" max="8" width="8.421875" style="1" customWidth="1"/>
    <col min="9" max="16384" width="8.8515625" style="1" customWidth="1"/>
  </cols>
  <sheetData>
    <row r="1" spans="1:6" ht="15.75">
      <c r="A1" s="45" t="s">
        <v>0</v>
      </c>
      <c r="B1" s="45"/>
      <c r="C1" s="45"/>
      <c r="D1" s="45"/>
      <c r="E1" s="45"/>
      <c r="F1" s="45"/>
    </row>
    <row r="2" spans="1:6" ht="15.75" thickBot="1">
      <c r="A2" s="2" t="s">
        <v>1</v>
      </c>
      <c r="B2" s="2"/>
      <c r="C2" s="2"/>
      <c r="D2" s="2"/>
      <c r="E2" s="2"/>
      <c r="F2" s="2"/>
    </row>
    <row r="3" spans="1:6" s="44" customFormat="1" ht="15">
      <c r="A3" s="3"/>
      <c r="B3" s="4"/>
      <c r="C3" s="4" t="s">
        <v>2</v>
      </c>
      <c r="D3" s="5"/>
      <c r="E3" s="6" t="s">
        <v>3</v>
      </c>
      <c r="F3" s="6"/>
    </row>
    <row r="4" spans="1:6" s="44" customFormat="1" ht="15">
      <c r="A4" s="7"/>
      <c r="B4" s="4" t="s">
        <v>4</v>
      </c>
      <c r="C4" s="8" t="s">
        <v>5</v>
      </c>
      <c r="D4" s="4" t="s">
        <v>6</v>
      </c>
      <c r="E4" s="6" t="s">
        <v>2</v>
      </c>
      <c r="F4" s="6"/>
    </row>
    <row r="5" spans="1:6" s="44" customFormat="1" ht="18">
      <c r="A5" s="9"/>
      <c r="B5" s="10" t="s">
        <v>7</v>
      </c>
      <c r="C5" s="10" t="s">
        <v>8</v>
      </c>
      <c r="D5" s="10" t="s">
        <v>9</v>
      </c>
      <c r="E5" s="10" t="s">
        <v>10</v>
      </c>
      <c r="F5" s="10" t="s">
        <v>11</v>
      </c>
    </row>
    <row r="6" spans="1:10" ht="15">
      <c r="A6" s="11" t="s">
        <v>12</v>
      </c>
      <c r="B6" s="12">
        <v>1166</v>
      </c>
      <c r="C6" s="12">
        <v>1225</v>
      </c>
      <c r="D6" s="12">
        <v>1248</v>
      </c>
      <c r="E6" s="12">
        <f>D6-C6</f>
        <v>23</v>
      </c>
      <c r="F6" s="13">
        <f>E6/C6</f>
        <v>0.018775510204081632</v>
      </c>
      <c r="G6" s="14"/>
      <c r="H6" s="14"/>
      <c r="I6" s="14"/>
      <c r="J6" s="14"/>
    </row>
    <row r="7" spans="1:10" ht="15">
      <c r="A7" s="15" t="s">
        <v>13</v>
      </c>
      <c r="B7" s="16"/>
      <c r="C7" s="16"/>
      <c r="D7" s="16"/>
      <c r="E7" s="16"/>
      <c r="F7" s="16"/>
      <c r="G7" s="14"/>
      <c r="H7" s="14"/>
      <c r="I7" s="14"/>
      <c r="J7" s="14"/>
    </row>
    <row r="8" spans="1:10" ht="15">
      <c r="A8" s="15" t="s">
        <v>14</v>
      </c>
      <c r="B8" s="17">
        <f>98.54+1+1.83+3.53</f>
        <v>104.9</v>
      </c>
      <c r="C8" s="17">
        <f>104.9+1+5.83+4.42-3.74</f>
        <v>112.41000000000001</v>
      </c>
      <c r="D8" s="17">
        <f>112.31+1+2.84</f>
        <v>116.15</v>
      </c>
      <c r="E8" s="18">
        <f>D8-C8</f>
        <v>3.739999999999995</v>
      </c>
      <c r="F8" s="19">
        <f>E8/C8</f>
        <v>0.033271061293479176</v>
      </c>
      <c r="G8" s="14"/>
      <c r="H8" s="14"/>
      <c r="I8" s="14"/>
      <c r="J8" s="14"/>
    </row>
    <row r="9" spans="1:10" ht="15">
      <c r="A9" s="15" t="s">
        <v>15</v>
      </c>
      <c r="B9" s="20" t="s">
        <v>16</v>
      </c>
      <c r="C9" s="20" t="s">
        <v>16</v>
      </c>
      <c r="D9" s="21">
        <v>2.27</v>
      </c>
      <c r="E9" s="20" t="s">
        <v>16</v>
      </c>
      <c r="F9" s="20" t="s">
        <v>16</v>
      </c>
      <c r="G9" s="14"/>
      <c r="H9" s="14"/>
      <c r="I9" s="14"/>
      <c r="J9" s="14"/>
    </row>
    <row r="10" spans="1:10" ht="18">
      <c r="A10" s="15" t="s">
        <v>17</v>
      </c>
      <c r="B10" s="20" t="s">
        <v>16</v>
      </c>
      <c r="C10" s="20" t="s">
        <v>16</v>
      </c>
      <c r="D10" s="18">
        <v>2.34</v>
      </c>
      <c r="E10" s="20" t="s">
        <v>16</v>
      </c>
      <c r="F10" s="20" t="s">
        <v>16</v>
      </c>
      <c r="G10" s="14"/>
      <c r="H10" s="14"/>
      <c r="I10" s="14"/>
      <c r="J10" s="14"/>
    </row>
    <row r="11" spans="1:10" ht="15">
      <c r="A11" s="22" t="s">
        <v>18</v>
      </c>
      <c r="B11" s="23">
        <f>SUM(B8:B10)</f>
        <v>104.9</v>
      </c>
      <c r="C11" s="23">
        <f>SUM(C8:C10)</f>
        <v>112.41000000000001</v>
      </c>
      <c r="D11" s="23">
        <f>SUM(D8:D10)</f>
        <v>120.76</v>
      </c>
      <c r="E11" s="24">
        <f>D11-C11</f>
        <v>8.349999999999994</v>
      </c>
      <c r="F11" s="19">
        <f aca="true" t="shared" si="0" ref="F11:F17">E11/C11</f>
        <v>0.07428164754025436</v>
      </c>
      <c r="G11" s="14"/>
      <c r="H11" s="14"/>
      <c r="I11" s="14"/>
      <c r="J11" s="14"/>
    </row>
    <row r="12" spans="1:10" ht="15">
      <c r="A12" s="25" t="s">
        <v>19</v>
      </c>
      <c r="B12" s="26">
        <v>32</v>
      </c>
      <c r="C12" s="26">
        <v>35</v>
      </c>
      <c r="D12" s="26">
        <v>35</v>
      </c>
      <c r="E12" s="27">
        <f>D12-C12</f>
        <v>0</v>
      </c>
      <c r="F12" s="28">
        <f t="shared" si="0"/>
        <v>0</v>
      </c>
      <c r="G12" s="14"/>
      <c r="H12" s="14"/>
      <c r="I12" s="14"/>
      <c r="J12" s="14"/>
    </row>
    <row r="13" spans="1:10" ht="15">
      <c r="A13" s="29" t="s">
        <v>20</v>
      </c>
      <c r="B13" s="30">
        <v>0.91</v>
      </c>
      <c r="C13" s="30">
        <v>0.99</v>
      </c>
      <c r="D13" s="30">
        <v>1.01</v>
      </c>
      <c r="E13" s="30">
        <f>D13-C13</f>
        <v>0.020000000000000018</v>
      </c>
      <c r="F13" s="31">
        <f t="shared" si="0"/>
        <v>0.02020202020202022</v>
      </c>
      <c r="G13" s="14"/>
      <c r="H13" s="14"/>
      <c r="I13" s="14"/>
      <c r="J13" s="14"/>
    </row>
    <row r="14" spans="1:10" ht="15">
      <c r="A14" s="25" t="s">
        <v>21</v>
      </c>
      <c r="B14" s="26">
        <f>B6+B12</f>
        <v>1198</v>
      </c>
      <c r="C14" s="26">
        <f>C6+C12</f>
        <v>1260</v>
      </c>
      <c r="D14" s="26">
        <f>D6+D12</f>
        <v>1283</v>
      </c>
      <c r="E14" s="26">
        <f>E6+E12</f>
        <v>23</v>
      </c>
      <c r="F14" s="28">
        <f t="shared" si="0"/>
        <v>0.018253968253968255</v>
      </c>
      <c r="G14" s="14"/>
      <c r="H14" s="14"/>
      <c r="I14" s="14"/>
      <c r="J14" s="14"/>
    </row>
    <row r="15" spans="1:10" ht="15">
      <c r="A15" s="15" t="s">
        <v>22</v>
      </c>
      <c r="B15" s="23">
        <f>B11+B13</f>
        <v>105.81</v>
      </c>
      <c r="C15" s="23">
        <f>C11+C13</f>
        <v>113.4</v>
      </c>
      <c r="D15" s="23">
        <f>D11+D13</f>
        <v>121.77000000000001</v>
      </c>
      <c r="E15" s="23">
        <f>E11+E13</f>
        <v>8.369999999999994</v>
      </c>
      <c r="F15" s="19">
        <f t="shared" si="0"/>
        <v>0.07380952380952376</v>
      </c>
      <c r="G15" s="14"/>
      <c r="H15" s="14"/>
      <c r="I15" s="14"/>
      <c r="J15" s="14"/>
    </row>
    <row r="16" spans="1:10" ht="18">
      <c r="A16" s="29" t="s">
        <v>23</v>
      </c>
      <c r="B16" s="32">
        <f>31.77+2</f>
        <v>33.769999999999996</v>
      </c>
      <c r="C16" s="32">
        <f>35.13+2.2</f>
        <v>37.330000000000005</v>
      </c>
      <c r="D16" s="32">
        <f>37.26+2.3</f>
        <v>39.559999999999995</v>
      </c>
      <c r="E16" s="32">
        <f>D16-C16</f>
        <v>2.2299999999999898</v>
      </c>
      <c r="F16" s="31">
        <f t="shared" si="0"/>
        <v>0.0597374765604069</v>
      </c>
      <c r="G16" s="14"/>
      <c r="H16" s="14"/>
      <c r="I16" s="14"/>
      <c r="J16" s="14"/>
    </row>
    <row r="17" spans="1:6" ht="15.75" thickBot="1">
      <c r="A17" s="33" t="s">
        <v>24</v>
      </c>
      <c r="B17" s="34">
        <f>B15+B16</f>
        <v>139.57999999999998</v>
      </c>
      <c r="C17" s="34">
        <f>C15+C16</f>
        <v>150.73000000000002</v>
      </c>
      <c r="D17" s="34">
        <f>D15+D16</f>
        <v>161.33</v>
      </c>
      <c r="E17" s="35">
        <f>D17-C17</f>
        <v>10.599999999999994</v>
      </c>
      <c r="F17" s="36">
        <f t="shared" si="0"/>
        <v>0.07032442115040133</v>
      </c>
    </row>
    <row r="18" spans="1:10" ht="15">
      <c r="A18" s="37" t="s">
        <v>25</v>
      </c>
      <c r="B18" s="38"/>
      <c r="C18" s="38"/>
      <c r="D18" s="38"/>
      <c r="E18" s="38"/>
      <c r="F18" s="38"/>
      <c r="G18" s="19"/>
      <c r="H18" s="39"/>
      <c r="I18" s="19"/>
      <c r="J18" s="39"/>
    </row>
    <row r="19" spans="1:10" ht="15">
      <c r="A19" s="40" t="s">
        <v>26</v>
      </c>
      <c r="B19" s="43"/>
      <c r="C19" s="43"/>
      <c r="D19" s="43"/>
      <c r="E19" s="43"/>
      <c r="F19" s="43"/>
      <c r="G19" s="19"/>
      <c r="H19" s="39"/>
      <c r="I19" s="19"/>
      <c r="J19" s="39"/>
    </row>
    <row r="20" spans="1:6" ht="15">
      <c r="A20" s="41" t="s">
        <v>27</v>
      </c>
      <c r="B20" s="42"/>
      <c r="C20" s="42"/>
      <c r="D20" s="42"/>
      <c r="E20" s="42"/>
      <c r="F20" s="42"/>
    </row>
    <row r="21" spans="1:6" ht="15">
      <c r="A21" s="41" t="s">
        <v>28</v>
      </c>
      <c r="B21" s="43"/>
      <c r="C21" s="43"/>
      <c r="D21" s="43"/>
      <c r="E21" s="43"/>
      <c r="F21" s="43"/>
    </row>
    <row r="22" spans="1:6" ht="15">
      <c r="A22" s="42" t="s">
        <v>29</v>
      </c>
      <c r="B22" s="43"/>
      <c r="C22" s="43"/>
      <c r="D22" s="43"/>
      <c r="E22" s="43"/>
      <c r="F22" s="43"/>
    </row>
  </sheetData>
  <mergeCells count="9">
    <mergeCell ref="A22:F22"/>
    <mergeCell ref="A18:F18"/>
    <mergeCell ref="A19:F19"/>
    <mergeCell ref="A20:F20"/>
    <mergeCell ref="A21:F21"/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pcrumley</cp:lastModifiedBy>
  <dcterms:created xsi:type="dcterms:W3CDTF">2005-02-02T19:25:16Z</dcterms:created>
  <dcterms:modified xsi:type="dcterms:W3CDTF">2005-02-02T19:30:30Z</dcterms:modified>
  <cp:category/>
  <cp:version/>
  <cp:contentType/>
  <cp:contentStatus/>
</cp:coreProperties>
</file>