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7875" activeTab="0"/>
  </bookViews>
  <sheets>
    <sheet name="Funding by Program" sheetId="1" r:id="rId1"/>
  </sheets>
  <definedNames/>
  <calcPr fullCalcOnLoad="1"/>
</workbook>
</file>

<file path=xl/sharedStrings.xml><?xml version="1.0" encoding="utf-8"?>
<sst xmlns="http://schemas.openxmlformats.org/spreadsheetml/2006/main" count="145" uniqueCount="101">
  <si>
    <t xml:space="preserve">PROGRAM </t>
  </si>
  <si>
    <t>FY 2004</t>
  </si>
  <si>
    <t>FY 2005</t>
  </si>
  <si>
    <t>FY 2006</t>
  </si>
  <si>
    <t>BIOLOGICAL SCIENCES</t>
  </si>
  <si>
    <t>MOLECULAR AND CELLULAR BIOSCIENCES</t>
  </si>
  <si>
    <t>INTEGRATIVE ORGANISMAL BIOLOGY</t>
  </si>
  <si>
    <t>ENVIRONMENTAL BIOLOGY</t>
  </si>
  <si>
    <t>Research Resources</t>
  </si>
  <si>
    <t>Human Resources</t>
  </si>
  <si>
    <t>EMERGING FRONTIERS</t>
  </si>
  <si>
    <t>PLANT GENOME RESEARCH</t>
  </si>
  <si>
    <t xml:space="preserve">  Total, BIO </t>
  </si>
  <si>
    <t xml:space="preserve"> </t>
  </si>
  <si>
    <t>COMPUTER AND INFORMATION SCIENCE AND ENGINEERING</t>
  </si>
  <si>
    <t>COMPUTER &amp; NETWORK SYSTEMS</t>
  </si>
  <si>
    <t>COMPUTING &amp; COMMUNICATION FOUNDATIONS</t>
  </si>
  <si>
    <t>INFORMATION &amp; INTELLIGENT SYSTEMS</t>
  </si>
  <si>
    <t>SHARED CYBERINFRASTRUCTURE</t>
  </si>
  <si>
    <t>INFORMATION TECHNOLOGY RESEARCH</t>
  </si>
  <si>
    <t>Total, CISE</t>
  </si>
  <si>
    <t>ENGINEERING</t>
  </si>
  <si>
    <t>BIOENGINEERING AND ENVIRONMENTAL SYSTEMS</t>
  </si>
  <si>
    <t>CHEMICAL AND TRANSPORT SYSTEMS</t>
  </si>
  <si>
    <t>CIVIL AND MECHANICAL SYSTEMS</t>
  </si>
  <si>
    <t>DESIGN AND MANUFACTURING INNOVATION</t>
  </si>
  <si>
    <t>ELECTRICAL AND COMMUNICATIONS SYSTEMS</t>
  </si>
  <si>
    <t>ENGINEERING EDUCATION AND CENTERS</t>
  </si>
  <si>
    <t>OFFICE OF INDUSTRIAL INNOVATION</t>
  </si>
  <si>
    <t>Total, ENG</t>
  </si>
  <si>
    <t>GEOSCIENCES</t>
  </si>
  <si>
    <t>Atmospheric Sciences Research Support</t>
  </si>
  <si>
    <t>National Center for Atmospheric Research</t>
  </si>
  <si>
    <t>Earth Sciences Project Support</t>
  </si>
  <si>
    <t>Instrumentation and Facilities</t>
  </si>
  <si>
    <t>Ocean Section</t>
  </si>
  <si>
    <t>Integrative Programs Section</t>
  </si>
  <si>
    <t>Marine Geosciences Section</t>
  </si>
  <si>
    <t>MATHEMATICAL AND PHYSICAL SCIENCES</t>
  </si>
  <si>
    <t>ASTRONOMICAL SCIENCES</t>
  </si>
  <si>
    <t>CHEMISTRY</t>
  </si>
  <si>
    <t>MATERIALS RESEARCH</t>
  </si>
  <si>
    <t>MATHEMATICAL SCIENCES</t>
  </si>
  <si>
    <t>PHYSICS</t>
  </si>
  <si>
    <t>MULTIDISCIPLINARY ACTIVITIES</t>
  </si>
  <si>
    <t xml:space="preserve">Total, MPS </t>
  </si>
  <si>
    <t>SOCIAL, BEHAVIORAL AND ECONOMIC SCIENCES</t>
  </si>
  <si>
    <t>SOCIAL AND ECONOMIC SCIENCES</t>
  </si>
  <si>
    <t>BEHAVIORAL AND COGNITIVE SCIENCES</t>
  </si>
  <si>
    <t>SCIENCE RESOURCES STATISTICS</t>
  </si>
  <si>
    <t xml:space="preserve">  Total, SBE</t>
  </si>
  <si>
    <t>UNITED STATES POLAR RESEARCH PROGRAMS</t>
  </si>
  <si>
    <t>UNITED STATES ANTARCTIC LOGISTICAL</t>
  </si>
  <si>
    <t xml:space="preserve"> SUPPORT ACTIVITIES</t>
  </si>
  <si>
    <t>EDUCATION AND HUMAN RESOURCES</t>
  </si>
  <si>
    <t>MATH &amp; SCIENCE PARTNERSHIP</t>
  </si>
  <si>
    <t>EXPERIMENTAL PROGRAM TO STIMULATE COMPETITIVE RESEARCH (EPSCoR)</t>
  </si>
  <si>
    <t xml:space="preserve">ELEMENTARY,  SECONDARY  AND INFORMAL </t>
  </si>
  <si>
    <t>Instructional and Assessment Materials Development</t>
  </si>
  <si>
    <t>Teacher &amp; Student Development</t>
  </si>
  <si>
    <t>Informal Science Education</t>
  </si>
  <si>
    <t>Curriculum, Laboratory and Instructional Development</t>
  </si>
  <si>
    <t>Workforce Development</t>
  </si>
  <si>
    <t>GRADUATE EDUCATION</t>
  </si>
  <si>
    <t>Undergraduate/ Graduate Student Support</t>
  </si>
  <si>
    <t>Research &amp; Education Infrastructure</t>
  </si>
  <si>
    <t>Opportunities for Women and Persons with  Disabilities</t>
  </si>
  <si>
    <t>Research</t>
  </si>
  <si>
    <t>Evaluation</t>
  </si>
  <si>
    <t xml:space="preserve">MAJOR RESEARCH EQUIPMENT AND FACILITIES CONSTRUCTION </t>
  </si>
  <si>
    <t>NATIONAL SCIENCE BOARD</t>
  </si>
  <si>
    <r>
      <t xml:space="preserve">OFFICE OF INSPECTOR GENERAL </t>
    </r>
    <r>
      <rPr>
        <b/>
        <vertAlign val="superscript"/>
        <sz val="11"/>
        <rFont val="Times New Roman"/>
        <family val="1"/>
      </rPr>
      <t xml:space="preserve"> </t>
    </r>
  </si>
  <si>
    <t>Totals may not add due to rounding.</t>
  </si>
  <si>
    <t>(Dollars in Millions)</t>
  </si>
  <si>
    <t xml:space="preserve">Current </t>
  </si>
  <si>
    <t>Plan</t>
  </si>
  <si>
    <t>Actual</t>
  </si>
  <si>
    <t>Request</t>
  </si>
  <si>
    <t>Amount</t>
  </si>
  <si>
    <t>Percent</t>
  </si>
  <si>
    <t>Change Over</t>
  </si>
  <si>
    <t>BIOLOGICAL INFRASTRUCTURE</t>
  </si>
  <si>
    <t>NSF FUNDING BY PROGRAM</t>
  </si>
  <si>
    <t>ATMOSPHERIC SCIENCES</t>
  </si>
  <si>
    <t>EARTH SCIENCES</t>
  </si>
  <si>
    <t>OCEAN SCIENCES</t>
  </si>
  <si>
    <r>
      <t>INTEGRATIVE ACTIVITIES</t>
    </r>
    <r>
      <rPr>
        <b/>
        <vertAlign val="superscript"/>
        <sz val="11"/>
        <rFont val="Times New Roman"/>
        <family val="1"/>
      </rPr>
      <t xml:space="preserve"> </t>
    </r>
  </si>
  <si>
    <r>
      <t>OFFICE OF INTERNATIONAL SCIENCE AND ENGINEERING</t>
    </r>
    <r>
      <rPr>
        <vertAlign val="superscript"/>
        <sz val="11"/>
        <rFont val="Times New Roman"/>
        <family val="1"/>
      </rPr>
      <t>1</t>
    </r>
  </si>
  <si>
    <t>N/A</t>
  </si>
  <si>
    <t>Total, RESEARCH AND RELATED ACTIVITIES</t>
  </si>
  <si>
    <t xml:space="preserve"> SCIENCE EDUCATION</t>
  </si>
  <si>
    <t>UNDERGRADUATE EDUCATION</t>
  </si>
  <si>
    <t>HUMAN RESOURCE DEVELOPMENT</t>
  </si>
  <si>
    <t>RESEARCH, EVALUATION AND COMMUNICATION</t>
  </si>
  <si>
    <t>NATIONAL SCIENCE FOUNDATION</t>
  </si>
  <si>
    <t xml:space="preserve">   Total, GEO </t>
  </si>
  <si>
    <r>
      <t>1</t>
    </r>
    <r>
      <rPr>
        <sz val="8"/>
        <rFont val="Times New Roman"/>
        <family val="1"/>
      </rPr>
      <t xml:space="preserve"> OISE FY 2004 Actual includes $10.99 million provided to NSF by the U.S. Department of State for an award to the U.S. Civilian Research and Development Foundation.</t>
    </r>
  </si>
  <si>
    <r>
      <t>3</t>
    </r>
    <r>
      <rPr>
        <sz val="8"/>
        <rFont val="Times New Roman"/>
        <family val="1"/>
      </rPr>
      <t xml:space="preserve"> The FY 2004 Actual inlcudes a transfer of $260,500 from the U.S. Department of State for processing an award to the U.S. Civilian Research and Development Foundation.  </t>
    </r>
  </si>
  <si>
    <r>
      <t>SALARIES AND EXPENSES</t>
    </r>
    <r>
      <rPr>
        <b/>
        <vertAlign val="superscript"/>
        <sz val="11"/>
        <rFont val="Times New Roman"/>
        <family val="1"/>
      </rPr>
      <t>3</t>
    </r>
  </si>
  <si>
    <r>
      <t xml:space="preserve">  Total, EHR</t>
    </r>
    <r>
      <rPr>
        <b/>
        <vertAlign val="superscript"/>
        <sz val="11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</si>
  <si>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Excludes $57.28 million in FY 2004 and an estimated $100.0 million in FY 2005 and FY 2006 from H-1B Nonimmigrant Petitioner Fees.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</si>
</sst>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&quot;$&quot;#,##0.00"/>
    <numFmt numFmtId="167" formatCode="&quot;$&quot;#,##0"/>
  </numFmts>
  <fonts count="23">
    <font>
      <sz val="10"/>
      <name val="Arial"/>
      <family val="0"/>
    </font>
    <font>
      <sz val="10"/>
      <name val="Courier"/>
      <family val="0"/>
    </font>
    <font>
      <sz val="8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vertAlign val="superscript"/>
      <sz val="8"/>
      <name val="Times New Roman"/>
      <family val="1"/>
    </font>
    <font>
      <b/>
      <u val="single"/>
      <sz val="11"/>
      <name val="Arial"/>
      <family val="2"/>
    </font>
    <font>
      <vertAlign val="superscript"/>
      <sz val="9"/>
      <name val="Times New Roman"/>
      <family val="1"/>
    </font>
    <font>
      <b/>
      <sz val="11"/>
      <name val="Times New Roman"/>
      <family val="1"/>
    </font>
    <font>
      <sz val="10"/>
      <name val="MS Sans Serif"/>
      <family val="0"/>
    </font>
    <font>
      <sz val="11"/>
      <name val="Times New Roman"/>
      <family val="1"/>
    </font>
    <font>
      <sz val="11"/>
      <name val="Arial"/>
      <family val="2"/>
    </font>
    <font>
      <sz val="9"/>
      <name val="Arial"/>
      <family val="0"/>
    </font>
    <font>
      <b/>
      <vertAlign val="superscript"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i/>
      <sz val="11"/>
      <name val="Times New Roman"/>
      <family val="1"/>
    </font>
    <font>
      <i/>
      <sz val="11"/>
      <name val="Arial"/>
      <family val="2"/>
    </font>
    <font>
      <sz val="11"/>
      <color indexed="12"/>
      <name val="Times New Roman"/>
      <family val="1"/>
    </font>
    <font>
      <vertAlign val="superscript"/>
      <sz val="11"/>
      <name val="Times New Roman"/>
      <family val="1"/>
    </font>
    <font>
      <b/>
      <i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0" fontId="1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164" fontId="2" fillId="0" borderId="0" xfId="19" applyFont="1" applyAlignment="1" applyProtection="1">
      <alignment horizontal="fill"/>
      <protection/>
    </xf>
    <xf numFmtId="164" fontId="2" fillId="0" borderId="0" xfId="19" applyFont="1">
      <alignment/>
      <protection/>
    </xf>
    <xf numFmtId="165" fontId="2" fillId="0" borderId="0" xfId="19" applyNumberFormat="1" applyFont="1" applyAlignment="1" applyProtection="1">
      <alignment horizontal="fill"/>
      <protection/>
    </xf>
    <xf numFmtId="164" fontId="2" fillId="0" borderId="0" xfId="19" applyFont="1" applyAlignment="1" applyProtection="1">
      <alignment horizontal="right"/>
      <protection/>
    </xf>
    <xf numFmtId="164" fontId="2" fillId="0" borderId="0" xfId="19" applyFont="1" applyAlignment="1">
      <alignment horizontal="center"/>
      <protection/>
    </xf>
    <xf numFmtId="165" fontId="2" fillId="0" borderId="0" xfId="19" applyNumberFormat="1" applyFont="1" applyAlignment="1">
      <alignment horizontal="center"/>
      <protection/>
    </xf>
    <xf numFmtId="166" fontId="4" fillId="0" borderId="0" xfId="19" applyNumberFormat="1" applyFont="1" applyProtection="1">
      <alignment/>
      <protection/>
    </xf>
    <xf numFmtId="164" fontId="4" fillId="0" borderId="0" xfId="19" applyFont="1">
      <alignment/>
      <protection/>
    </xf>
    <xf numFmtId="165" fontId="4" fillId="0" borderId="0" xfId="19" applyNumberFormat="1" applyFont="1">
      <alignment/>
      <protection/>
    </xf>
    <xf numFmtId="165" fontId="2" fillId="0" borderId="0" xfId="19" applyNumberFormat="1" applyFont="1">
      <alignment/>
      <protection/>
    </xf>
    <xf numFmtId="164" fontId="4" fillId="0" borderId="1" xfId="19" applyFont="1" applyBorder="1" applyAlignment="1" applyProtection="1">
      <alignment horizontal="left"/>
      <protection/>
    </xf>
    <xf numFmtId="37" fontId="4" fillId="0" borderId="1" xfId="19" applyNumberFormat="1" applyFont="1" applyBorder="1" applyProtection="1">
      <alignment/>
      <protection/>
    </xf>
    <xf numFmtId="164" fontId="4" fillId="0" borderId="1" xfId="19" applyFont="1" applyBorder="1">
      <alignment/>
      <protection/>
    </xf>
    <xf numFmtId="165" fontId="4" fillId="0" borderId="1" xfId="19" applyNumberFormat="1" applyFont="1" applyBorder="1" applyProtection="1">
      <alignment/>
      <protection/>
    </xf>
    <xf numFmtId="164" fontId="3" fillId="0" borderId="0" xfId="20" applyFont="1">
      <alignment/>
      <protection/>
    </xf>
    <xf numFmtId="165" fontId="3" fillId="0" borderId="0" xfId="20" applyNumberFormat="1" applyFont="1">
      <alignment/>
      <protection/>
    </xf>
    <xf numFmtId="37" fontId="3" fillId="0" borderId="0" xfId="20" applyNumberFormat="1" applyFont="1" applyProtection="1">
      <alignment/>
      <protection/>
    </xf>
    <xf numFmtId="164" fontId="3" fillId="0" borderId="1" xfId="20" applyFont="1" applyBorder="1" applyAlignment="1" applyProtection="1">
      <alignment horizontal="left"/>
      <protection/>
    </xf>
    <xf numFmtId="37" fontId="3" fillId="0" borderId="1" xfId="20" applyNumberFormat="1" applyFont="1" applyBorder="1" applyProtection="1">
      <alignment/>
      <protection/>
    </xf>
    <xf numFmtId="164" fontId="3" fillId="0" borderId="1" xfId="20" applyFont="1" applyBorder="1">
      <alignment/>
      <protection/>
    </xf>
    <xf numFmtId="165" fontId="3" fillId="0" borderId="1" xfId="20" applyNumberFormat="1" applyFont="1" applyBorder="1">
      <alignment/>
      <protection/>
    </xf>
    <xf numFmtId="164" fontId="7" fillId="0" borderId="0" xfId="19" applyFont="1" applyAlignment="1" applyProtection="1">
      <alignment horizontal="left"/>
      <protection/>
    </xf>
    <xf numFmtId="166" fontId="4" fillId="2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Border="1" applyAlignment="1" applyProtection="1">
      <alignment/>
      <protection/>
    </xf>
    <xf numFmtId="0" fontId="6" fillId="0" borderId="2" xfId="0" applyFont="1" applyBorder="1" applyAlignment="1" applyProtection="1">
      <alignment horizontal="left"/>
      <protection/>
    </xf>
    <xf numFmtId="166" fontId="4" fillId="2" borderId="2" xfId="0" applyNumberFormat="1" applyFont="1" applyFill="1" applyBorder="1" applyAlignment="1" applyProtection="1">
      <alignment/>
      <protection/>
    </xf>
    <xf numFmtId="37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fill"/>
      <protection/>
    </xf>
    <xf numFmtId="165" fontId="4" fillId="0" borderId="0" xfId="0" applyNumberFormat="1" applyFont="1" applyBorder="1" applyAlignment="1">
      <alignment/>
    </xf>
    <xf numFmtId="0" fontId="5" fillId="0" borderId="0" xfId="0" applyFont="1" applyBorder="1" applyAlignment="1" applyProtection="1">
      <alignment horizontal="left"/>
      <protection/>
    </xf>
    <xf numFmtId="164" fontId="3" fillId="0" borderId="0" xfId="22" applyFont="1">
      <alignment/>
      <protection/>
    </xf>
    <xf numFmtId="164" fontId="4" fillId="0" borderId="0" xfId="23" applyFont="1" applyBorder="1">
      <alignment/>
      <protection/>
    </xf>
    <xf numFmtId="37" fontId="4" fillId="0" borderId="0" xfId="23" applyNumberFormat="1" applyFont="1" applyBorder="1" applyProtection="1">
      <alignment/>
      <protection/>
    </xf>
    <xf numFmtId="165" fontId="4" fillId="0" borderId="0" xfId="23" applyNumberFormat="1" applyFont="1" applyBorder="1">
      <alignment/>
      <protection/>
    </xf>
    <xf numFmtId="164" fontId="4" fillId="0" borderId="1" xfId="23" applyFont="1" applyBorder="1">
      <alignment/>
      <protection/>
    </xf>
    <xf numFmtId="37" fontId="4" fillId="0" borderId="1" xfId="23" applyNumberFormat="1" applyFont="1" applyBorder="1" applyProtection="1">
      <alignment/>
      <protection/>
    </xf>
    <xf numFmtId="165" fontId="4" fillId="0" borderId="1" xfId="23" applyNumberFormat="1" applyFont="1" applyBorder="1" applyProtection="1">
      <alignment/>
      <protection/>
    </xf>
    <xf numFmtId="164" fontId="2" fillId="0" borderId="0" xfId="24" applyFont="1">
      <alignment/>
      <protection/>
    </xf>
    <xf numFmtId="164" fontId="8" fillId="0" borderId="0" xfId="24" applyFont="1" applyAlignment="1" applyProtection="1">
      <alignment horizontal="left"/>
      <protection/>
    </xf>
    <xf numFmtId="164" fontId="8" fillId="0" borderId="0" xfId="26" applyFont="1" applyAlignment="1" applyProtection="1">
      <alignment horizontal="left"/>
      <protection/>
    </xf>
    <xf numFmtId="165" fontId="4" fillId="0" borderId="0" xfId="26" applyNumberFormat="1" applyFont="1" applyAlignment="1" applyProtection="1">
      <alignment/>
      <protection/>
    </xf>
    <xf numFmtId="164" fontId="6" fillId="0" borderId="0" xfId="26" applyFont="1" applyAlignment="1" applyProtection="1">
      <alignment horizontal="left"/>
      <protection/>
    </xf>
    <xf numFmtId="5" fontId="4" fillId="0" borderId="0" xfId="26" applyNumberFormat="1" applyFont="1" applyAlignment="1" applyProtection="1">
      <alignment horizontal="left"/>
      <protection/>
    </xf>
    <xf numFmtId="167" fontId="4" fillId="0" borderId="0" xfId="26" applyNumberFormat="1" applyFont="1" applyAlignment="1" applyProtection="1">
      <alignment/>
      <protection/>
    </xf>
    <xf numFmtId="5" fontId="9" fillId="0" borderId="0" xfId="26" applyNumberFormat="1" applyFont="1">
      <alignment/>
      <protection/>
    </xf>
    <xf numFmtId="164" fontId="10" fillId="0" borderId="0" xfId="26" applyFont="1">
      <alignment/>
      <protection/>
    </xf>
    <xf numFmtId="164" fontId="12" fillId="0" borderId="0" xfId="21" applyFont="1">
      <alignment/>
      <protection/>
    </xf>
    <xf numFmtId="165" fontId="12" fillId="0" borderId="0" xfId="21" applyNumberFormat="1" applyFont="1">
      <alignment/>
      <protection/>
    </xf>
    <xf numFmtId="164" fontId="4" fillId="0" borderId="2" xfId="21" applyFont="1" applyBorder="1">
      <alignment/>
      <protection/>
    </xf>
    <xf numFmtId="37" fontId="4" fillId="0" borderId="2" xfId="21" applyNumberFormat="1" applyFont="1" applyBorder="1" applyProtection="1">
      <alignment/>
      <protection/>
    </xf>
    <xf numFmtId="165" fontId="4" fillId="0" borderId="2" xfId="21" applyNumberFormat="1" applyFont="1" applyBorder="1">
      <alignment/>
      <protection/>
    </xf>
    <xf numFmtId="164" fontId="3" fillId="0" borderId="0" xfId="27" applyFont="1" applyBorder="1">
      <alignment/>
      <protection/>
    </xf>
    <xf numFmtId="164" fontId="10" fillId="0" borderId="0" xfId="27" applyFont="1" applyAlignment="1" applyProtection="1">
      <alignment horizontal="left" wrapText="1"/>
      <protection/>
    </xf>
    <xf numFmtId="164" fontId="10" fillId="0" borderId="0" xfId="27" applyFont="1" applyBorder="1" applyAlignment="1" applyProtection="1">
      <alignment horizontal="left"/>
      <protection/>
    </xf>
    <xf numFmtId="164" fontId="10" fillId="0" borderId="0" xfId="27" applyFont="1" applyAlignment="1" applyProtection="1">
      <alignment horizontal="left"/>
      <protection/>
    </xf>
    <xf numFmtId="164" fontId="10" fillId="0" borderId="2" xfId="27" applyFont="1" applyBorder="1" applyAlignment="1" applyProtection="1">
      <alignment horizontal="left"/>
      <protection/>
    </xf>
    <xf numFmtId="164" fontId="2" fillId="0" borderId="0" xfId="27" applyFont="1" applyBorder="1" applyAlignment="1" applyProtection="1">
      <alignment horizontal="left"/>
      <protection/>
    </xf>
    <xf numFmtId="37" fontId="2" fillId="0" borderId="0" xfId="27" applyNumberFormat="1" applyFont="1" applyBorder="1" applyProtection="1">
      <alignment/>
      <protection/>
    </xf>
    <xf numFmtId="164" fontId="2" fillId="0" borderId="0" xfId="27" applyFont="1" applyBorder="1">
      <alignment/>
      <protection/>
    </xf>
    <xf numFmtId="165" fontId="3" fillId="0" borderId="0" xfId="27" applyNumberFormat="1" applyFont="1" applyBorder="1" applyProtection="1">
      <alignment/>
      <protection/>
    </xf>
    <xf numFmtId="0" fontId="16" fillId="0" borderId="0" xfId="0" applyFont="1" applyAlignment="1">
      <alignment/>
    </xf>
    <xf numFmtId="0" fontId="6" fillId="0" borderId="0" xfId="0" applyFont="1" applyBorder="1" applyAlignment="1" applyProtection="1">
      <alignment horizontal="left"/>
      <protection/>
    </xf>
    <xf numFmtId="37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4" fontId="6" fillId="0" borderId="2" xfId="26" applyFont="1" applyBorder="1" applyAlignment="1" applyProtection="1">
      <alignment horizontal="left"/>
      <protection/>
    </xf>
    <xf numFmtId="166" fontId="4" fillId="0" borderId="2" xfId="26" applyNumberFormat="1" applyFont="1" applyBorder="1" applyAlignment="1" applyProtection="1">
      <alignment/>
      <protection/>
    </xf>
    <xf numFmtId="166" fontId="9" fillId="0" borderId="2" xfId="26" applyNumberFormat="1" applyFont="1" applyBorder="1">
      <alignment/>
      <protection/>
    </xf>
    <xf numFmtId="5" fontId="4" fillId="0" borderId="2" xfId="26" applyNumberFormat="1" applyFont="1" applyBorder="1" applyAlignment="1" applyProtection="1">
      <alignment horizontal="left"/>
      <protection/>
    </xf>
    <xf numFmtId="165" fontId="4" fillId="0" borderId="2" xfId="26" applyNumberFormat="1" applyFont="1" applyBorder="1" applyAlignment="1" applyProtection="1">
      <alignment/>
      <protection/>
    </xf>
    <xf numFmtId="164" fontId="2" fillId="0" borderId="2" xfId="19" applyFont="1" applyBorder="1" applyAlignment="1" applyProtection="1">
      <alignment horizontal="fill"/>
      <protection/>
    </xf>
    <xf numFmtId="164" fontId="2" fillId="0" borderId="2" xfId="19" applyFont="1" applyBorder="1">
      <alignment/>
      <protection/>
    </xf>
    <xf numFmtId="165" fontId="2" fillId="0" borderId="2" xfId="19" applyNumberFormat="1" applyFont="1" applyBorder="1" applyAlignment="1" applyProtection="1">
      <alignment horizontal="fill"/>
      <protection/>
    </xf>
    <xf numFmtId="164" fontId="10" fillId="0" borderId="0" xfId="19" applyFont="1" applyBorder="1" applyAlignment="1" applyProtection="1">
      <alignment horizontal="left"/>
      <protection/>
    </xf>
    <xf numFmtId="0" fontId="17" fillId="0" borderId="0" xfId="0" applyFont="1" applyAlignment="1">
      <alignment horizontal="centerContinuous"/>
    </xf>
    <xf numFmtId="164" fontId="4" fillId="0" borderId="0" xfId="19" applyFont="1" applyAlignment="1" applyProtection="1">
      <alignment horizontal="centerContinuous"/>
      <protection/>
    </xf>
    <xf numFmtId="164" fontId="4" fillId="0" borderId="0" xfId="19" applyFont="1" applyAlignment="1">
      <alignment horizontal="centerContinuous"/>
      <protection/>
    </xf>
    <xf numFmtId="165" fontId="4" fillId="0" borderId="0" xfId="19" applyNumberFormat="1" applyFont="1" applyAlignment="1">
      <alignment horizontal="centerContinuous"/>
      <protection/>
    </xf>
    <xf numFmtId="164" fontId="10" fillId="0" borderId="0" xfId="2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164" fontId="13" fillId="0" borderId="0" xfId="19" applyFont="1">
      <alignment/>
      <protection/>
    </xf>
    <xf numFmtId="37" fontId="13" fillId="0" borderId="0" xfId="19" applyNumberFormat="1" applyFont="1" applyProtection="1">
      <alignment/>
      <protection/>
    </xf>
    <xf numFmtId="165" fontId="13" fillId="0" borderId="0" xfId="19" applyNumberFormat="1" applyFont="1">
      <alignment/>
      <protection/>
    </xf>
    <xf numFmtId="164" fontId="12" fillId="0" borderId="0" xfId="19" applyFont="1" applyAlignment="1" applyProtection="1">
      <alignment horizontal="left"/>
      <protection/>
    </xf>
    <xf numFmtId="166" fontId="12" fillId="0" borderId="0" xfId="19" applyNumberFormat="1" applyFont="1" applyProtection="1">
      <alignment/>
      <protection/>
    </xf>
    <xf numFmtId="164" fontId="12" fillId="0" borderId="0" xfId="19" applyFont="1">
      <alignment/>
      <protection/>
    </xf>
    <xf numFmtId="165" fontId="12" fillId="0" borderId="0" xfId="19" applyNumberFormat="1" applyFont="1">
      <alignment/>
      <protection/>
    </xf>
    <xf numFmtId="37" fontId="12" fillId="0" borderId="0" xfId="19" applyNumberFormat="1" applyFont="1" applyAlignment="1" applyProtection="1">
      <alignment horizontal="fill"/>
      <protection/>
    </xf>
    <xf numFmtId="2" fontId="12" fillId="0" borderId="0" xfId="19" applyNumberFormat="1" applyFont="1" applyProtection="1">
      <alignment/>
      <protection/>
    </xf>
    <xf numFmtId="2" fontId="12" fillId="0" borderId="0" xfId="19" applyNumberFormat="1" applyFont="1" applyBorder="1" applyProtection="1">
      <alignment/>
      <protection/>
    </xf>
    <xf numFmtId="164" fontId="12" fillId="0" borderId="0" xfId="19" applyFont="1" applyBorder="1">
      <alignment/>
      <protection/>
    </xf>
    <xf numFmtId="165" fontId="12" fillId="0" borderId="0" xfId="19" applyNumberFormat="1" applyFont="1" applyBorder="1">
      <alignment/>
      <protection/>
    </xf>
    <xf numFmtId="164" fontId="18" fillId="0" borderId="0" xfId="19" applyFont="1" applyAlignment="1" applyProtection="1">
      <alignment horizontal="left"/>
      <protection/>
    </xf>
    <xf numFmtId="2" fontId="18" fillId="0" borderId="0" xfId="19" applyNumberFormat="1" applyFont="1" applyProtection="1">
      <alignment/>
      <protection/>
    </xf>
    <xf numFmtId="164" fontId="18" fillId="0" borderId="0" xfId="19" applyFont="1">
      <alignment/>
      <protection/>
    </xf>
    <xf numFmtId="165" fontId="18" fillId="0" borderId="0" xfId="19" applyNumberFormat="1" applyFont="1">
      <alignment/>
      <protection/>
    </xf>
    <xf numFmtId="2" fontId="12" fillId="0" borderId="0" xfId="19" applyNumberFormat="1" applyFont="1" applyAlignment="1" applyProtection="1">
      <alignment horizontal="right"/>
      <protection/>
    </xf>
    <xf numFmtId="2" fontId="12" fillId="0" borderId="0" xfId="19" applyNumberFormat="1" applyFont="1">
      <alignment/>
      <protection/>
    </xf>
    <xf numFmtId="2" fontId="12" fillId="0" borderId="3" xfId="19" applyNumberFormat="1" applyFont="1" applyBorder="1" applyProtection="1">
      <alignment/>
      <protection/>
    </xf>
    <xf numFmtId="164" fontId="12" fillId="0" borderId="3" xfId="19" applyFont="1" applyBorder="1">
      <alignment/>
      <protection/>
    </xf>
    <xf numFmtId="165" fontId="12" fillId="0" borderId="3" xfId="19" applyNumberFormat="1" applyFont="1" applyBorder="1">
      <alignment/>
      <protection/>
    </xf>
    <xf numFmtId="164" fontId="10" fillId="0" borderId="0" xfId="19" applyFont="1" applyAlignment="1" applyProtection="1">
      <alignment horizontal="left"/>
      <protection/>
    </xf>
    <xf numFmtId="164" fontId="13" fillId="0" borderId="0" xfId="20" applyFont="1">
      <alignment/>
      <protection/>
    </xf>
    <xf numFmtId="165" fontId="13" fillId="0" borderId="0" xfId="20" applyNumberFormat="1" applyFont="1">
      <alignment/>
      <protection/>
    </xf>
    <xf numFmtId="164" fontId="12" fillId="0" borderId="0" xfId="20" applyFont="1" applyAlignment="1" applyProtection="1">
      <alignment horizontal="left"/>
      <protection/>
    </xf>
    <xf numFmtId="166" fontId="12" fillId="0" borderId="0" xfId="20" applyNumberFormat="1" applyFont="1" applyProtection="1">
      <alignment/>
      <protection/>
    </xf>
    <xf numFmtId="3" fontId="12" fillId="0" borderId="0" xfId="20" applyNumberFormat="1" applyFont="1">
      <alignment/>
      <protection/>
    </xf>
    <xf numFmtId="165" fontId="12" fillId="0" borderId="0" xfId="20" applyNumberFormat="1" applyFont="1" applyAlignment="1">
      <alignment horizontal="right"/>
      <protection/>
    </xf>
    <xf numFmtId="164" fontId="12" fillId="0" borderId="0" xfId="20" applyFont="1">
      <alignment/>
      <protection/>
    </xf>
    <xf numFmtId="37" fontId="12" fillId="0" borderId="0" xfId="20" applyNumberFormat="1" applyFont="1" applyAlignment="1" applyProtection="1">
      <alignment horizontal="right"/>
      <protection/>
    </xf>
    <xf numFmtId="165" fontId="12" fillId="0" borderId="0" xfId="20" applyNumberFormat="1" applyFont="1" applyAlignment="1" applyProtection="1">
      <alignment horizontal="right"/>
      <protection/>
    </xf>
    <xf numFmtId="2" fontId="12" fillId="0" borderId="0" xfId="20" applyNumberFormat="1" applyFont="1" applyProtection="1">
      <alignment/>
      <protection/>
    </xf>
    <xf numFmtId="2" fontId="12" fillId="0" borderId="0" xfId="20" applyNumberFormat="1" applyFont="1">
      <alignment/>
      <protection/>
    </xf>
    <xf numFmtId="4" fontId="12" fillId="0" borderId="0" xfId="20" applyNumberFormat="1" applyFont="1" applyProtection="1">
      <alignment/>
      <protection/>
    </xf>
    <xf numFmtId="37" fontId="12" fillId="0" borderId="0" xfId="20" applyNumberFormat="1" applyFont="1" applyProtection="1">
      <alignment/>
      <protection/>
    </xf>
    <xf numFmtId="164" fontId="12" fillId="0" borderId="0" xfId="20" applyFont="1" applyAlignment="1">
      <alignment horizontal="right"/>
      <protection/>
    </xf>
    <xf numFmtId="37" fontId="12" fillId="0" borderId="4" xfId="20" applyNumberFormat="1" applyFont="1" applyBorder="1" applyAlignment="1" applyProtection="1">
      <alignment horizontal="fill"/>
      <protection/>
    </xf>
    <xf numFmtId="164" fontId="12" fillId="0" borderId="4" xfId="20" applyFont="1" applyBorder="1">
      <alignment/>
      <protection/>
    </xf>
    <xf numFmtId="3" fontId="12" fillId="0" borderId="4" xfId="20" applyNumberFormat="1" applyFont="1" applyBorder="1" applyProtection="1">
      <alignment/>
      <protection/>
    </xf>
    <xf numFmtId="166" fontId="12" fillId="0" borderId="0" xfId="20" applyNumberFormat="1" applyFont="1" applyBorder="1" applyProtection="1">
      <alignment/>
      <protection/>
    </xf>
    <xf numFmtId="167" fontId="12" fillId="0" borderId="0" xfId="20" applyNumberFormat="1" applyFont="1" applyProtection="1">
      <alignment/>
      <protection/>
    </xf>
    <xf numFmtId="165" fontId="12" fillId="0" borderId="0" xfId="20" applyNumberFormat="1" applyFont="1" applyBorder="1" applyAlignment="1">
      <alignment horizontal="right"/>
      <protection/>
    </xf>
    <xf numFmtId="0" fontId="13" fillId="0" borderId="0" xfId="0" applyFont="1" applyAlignment="1">
      <alignment/>
    </xf>
    <xf numFmtId="165" fontId="13" fillId="0" borderId="0" xfId="0" applyNumberFormat="1" applyFont="1" applyAlignment="1">
      <alignment/>
    </xf>
    <xf numFmtId="0" fontId="12" fillId="0" borderId="0" xfId="0" applyFont="1" applyAlignment="1" applyProtection="1">
      <alignment horizontal="left"/>
      <protection/>
    </xf>
    <xf numFmtId="166" fontId="12" fillId="2" borderId="0" xfId="0" applyNumberFormat="1" applyFont="1" applyFill="1" applyAlignment="1" applyProtection="1">
      <alignment/>
      <protection/>
    </xf>
    <xf numFmtId="37" fontId="12" fillId="0" borderId="0" xfId="0" applyNumberFormat="1" applyFont="1" applyAlignment="1">
      <alignment/>
    </xf>
    <xf numFmtId="165" fontId="12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2" fillId="0" borderId="0" xfId="0" applyNumberFormat="1" applyFont="1" applyAlignment="1" applyProtection="1">
      <alignment horizontal="fill"/>
      <protection/>
    </xf>
    <xf numFmtId="3" fontId="12" fillId="0" borderId="0" xfId="0" applyNumberFormat="1" applyFont="1" applyAlignment="1" applyProtection="1">
      <alignment horizontal="fill"/>
      <protection/>
    </xf>
    <xf numFmtId="2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>
      <alignment/>
    </xf>
    <xf numFmtId="2" fontId="12" fillId="2" borderId="0" xfId="0" applyNumberFormat="1" applyFont="1" applyFill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3" fontId="12" fillId="0" borderId="0" xfId="0" applyNumberFormat="1" applyFont="1" applyAlignment="1">
      <alignment/>
    </xf>
    <xf numFmtId="166" fontId="12" fillId="2" borderId="0" xfId="0" applyNumberFormat="1" applyFont="1" applyFill="1" applyBorder="1" applyAlignment="1" applyProtection="1">
      <alignment/>
      <protection/>
    </xf>
    <xf numFmtId="165" fontId="12" fillId="0" borderId="0" xfId="0" applyNumberFormat="1" applyFont="1" applyBorder="1" applyAlignment="1" applyProtection="1">
      <alignment/>
      <protection/>
    </xf>
    <xf numFmtId="3" fontId="12" fillId="0" borderId="4" xfId="0" applyNumberFormat="1" applyFont="1" applyBorder="1" applyAlignment="1" applyProtection="1">
      <alignment horizontal="fill"/>
      <protection/>
    </xf>
    <xf numFmtId="3" fontId="12" fillId="0" borderId="4" xfId="0" applyNumberFormat="1" applyFont="1" applyBorder="1" applyAlignment="1">
      <alignment/>
    </xf>
    <xf numFmtId="0" fontId="12" fillId="0" borderId="4" xfId="0" applyFont="1" applyBorder="1" applyAlignment="1">
      <alignment/>
    </xf>
    <xf numFmtId="164" fontId="10" fillId="0" borderId="0" xfId="23" applyFont="1" applyAlignment="1" applyProtection="1">
      <alignment horizontal="left"/>
      <protection/>
    </xf>
    <xf numFmtId="164" fontId="13" fillId="0" borderId="0" xfId="23" applyFont="1">
      <alignment/>
      <protection/>
    </xf>
    <xf numFmtId="165" fontId="13" fillId="0" borderId="0" xfId="23" applyNumberFormat="1" applyFont="1">
      <alignment/>
      <protection/>
    </xf>
    <xf numFmtId="164" fontId="13" fillId="0" borderId="0" xfId="23" applyFont="1" applyAlignment="1">
      <alignment/>
      <protection/>
    </xf>
    <xf numFmtId="164" fontId="12" fillId="0" borderId="0" xfId="23" applyFont="1" applyAlignment="1" applyProtection="1">
      <alignment horizontal="left"/>
      <protection/>
    </xf>
    <xf numFmtId="166" fontId="12" fillId="0" borderId="0" xfId="23" applyNumberFormat="1" applyFont="1" applyBorder="1" applyProtection="1">
      <alignment/>
      <protection/>
    </xf>
    <xf numFmtId="2" fontId="12" fillId="0" borderId="0" xfId="23" applyNumberFormat="1" applyFont="1" applyBorder="1">
      <alignment/>
      <protection/>
    </xf>
    <xf numFmtId="2" fontId="12" fillId="0" borderId="0" xfId="23" applyNumberFormat="1" applyFont="1" applyBorder="1" applyProtection="1">
      <alignment/>
      <protection/>
    </xf>
    <xf numFmtId="164" fontId="12" fillId="0" borderId="0" xfId="23" applyFont="1" applyBorder="1">
      <alignment/>
      <protection/>
    </xf>
    <xf numFmtId="165" fontId="12" fillId="0" borderId="0" xfId="23" applyNumberFormat="1" applyFont="1" applyBorder="1" applyProtection="1">
      <alignment/>
      <protection/>
    </xf>
    <xf numFmtId="164" fontId="18" fillId="0" borderId="0" xfId="23" applyFont="1" applyAlignment="1" applyProtection="1">
      <alignment horizontal="left"/>
      <protection/>
    </xf>
    <xf numFmtId="4" fontId="18" fillId="0" borderId="0" xfId="23" applyNumberFormat="1" applyFont="1" applyProtection="1">
      <alignment/>
      <protection/>
    </xf>
    <xf numFmtId="166" fontId="18" fillId="0" borderId="0" xfId="23" applyNumberFormat="1" applyFont="1" applyProtection="1">
      <alignment/>
      <protection/>
    </xf>
    <xf numFmtId="164" fontId="18" fillId="0" borderId="0" xfId="23" applyFont="1">
      <alignment/>
      <protection/>
    </xf>
    <xf numFmtId="165" fontId="18" fillId="0" borderId="0" xfId="23" applyNumberFormat="1" applyFont="1" applyProtection="1">
      <alignment/>
      <protection/>
    </xf>
    <xf numFmtId="2" fontId="18" fillId="0" borderId="0" xfId="23" applyNumberFormat="1" applyFont="1" applyProtection="1">
      <alignment/>
      <protection/>
    </xf>
    <xf numFmtId="2" fontId="18" fillId="0" borderId="0" xfId="23" applyNumberFormat="1" applyFont="1">
      <alignment/>
      <protection/>
    </xf>
    <xf numFmtId="164" fontId="12" fillId="0" borderId="0" xfId="23" applyFont="1">
      <alignment/>
      <protection/>
    </xf>
    <xf numFmtId="37" fontId="12" fillId="0" borderId="0" xfId="23" applyNumberFormat="1" applyFont="1" applyProtection="1">
      <alignment/>
      <protection/>
    </xf>
    <xf numFmtId="165" fontId="12" fillId="0" borderId="0" xfId="23" applyNumberFormat="1" applyFont="1" applyProtection="1">
      <alignment/>
      <protection/>
    </xf>
    <xf numFmtId="2" fontId="19" fillId="0" borderId="0" xfId="23" applyNumberFormat="1" applyFont="1">
      <alignment/>
      <protection/>
    </xf>
    <xf numFmtId="37" fontId="20" fillId="0" borderId="0" xfId="23" applyNumberFormat="1" applyFont="1" applyProtection="1">
      <alignment/>
      <protection locked="0"/>
    </xf>
    <xf numFmtId="165" fontId="20" fillId="0" borderId="0" xfId="23" applyNumberFormat="1" applyFont="1" applyProtection="1">
      <alignment/>
      <protection locked="0"/>
    </xf>
    <xf numFmtId="164" fontId="12" fillId="0" borderId="4" xfId="23" applyFont="1" applyBorder="1">
      <alignment/>
      <protection/>
    </xf>
    <xf numFmtId="165" fontId="12" fillId="0" borderId="4" xfId="23" applyNumberFormat="1" applyFont="1" applyBorder="1">
      <alignment/>
      <protection/>
    </xf>
    <xf numFmtId="166" fontId="12" fillId="0" borderId="0" xfId="23" applyNumberFormat="1" applyFont="1" applyProtection="1">
      <alignment/>
      <protection/>
    </xf>
    <xf numFmtId="164" fontId="10" fillId="0" borderId="0" xfId="24" applyFont="1" applyAlignment="1" applyProtection="1">
      <alignment horizontal="left"/>
      <protection/>
    </xf>
    <xf numFmtId="164" fontId="13" fillId="0" borderId="0" xfId="24" applyFont="1">
      <alignment/>
      <protection/>
    </xf>
    <xf numFmtId="165" fontId="13" fillId="0" borderId="0" xfId="24" applyNumberFormat="1" applyFont="1">
      <alignment/>
      <protection/>
    </xf>
    <xf numFmtId="164" fontId="12" fillId="0" borderId="0" xfId="24" applyFont="1" applyAlignment="1" applyProtection="1">
      <alignment horizontal="left"/>
      <protection/>
    </xf>
    <xf numFmtId="166" fontId="12" fillId="0" borderId="0" xfId="24" applyNumberFormat="1" applyFont="1" applyAlignment="1" applyProtection="1">
      <alignment horizontal="right"/>
      <protection/>
    </xf>
    <xf numFmtId="164" fontId="12" fillId="0" borderId="0" xfId="24" applyFont="1">
      <alignment/>
      <protection/>
    </xf>
    <xf numFmtId="165" fontId="12" fillId="0" borderId="0" xfId="24" applyNumberFormat="1" applyFont="1" applyProtection="1">
      <alignment/>
      <protection/>
    </xf>
    <xf numFmtId="37" fontId="12" fillId="0" borderId="0" xfId="24" applyNumberFormat="1" applyFont="1" applyAlignment="1" applyProtection="1">
      <alignment horizontal="fill"/>
      <protection/>
    </xf>
    <xf numFmtId="3" fontId="12" fillId="0" borderId="0" xfId="24" applyNumberFormat="1" applyFont="1" applyAlignment="1" applyProtection="1">
      <alignment horizontal="fill"/>
      <protection/>
    </xf>
    <xf numFmtId="2" fontId="12" fillId="0" borderId="0" xfId="24" applyNumberFormat="1" applyFont="1" applyAlignment="1" applyProtection="1">
      <alignment horizontal="right"/>
      <protection/>
    </xf>
    <xf numFmtId="2" fontId="12" fillId="0" borderId="0" xfId="24" applyNumberFormat="1" applyFont="1" applyProtection="1">
      <alignment/>
      <protection/>
    </xf>
    <xf numFmtId="2" fontId="12" fillId="0" borderId="0" xfId="24" applyNumberFormat="1" applyFont="1">
      <alignment/>
      <protection/>
    </xf>
    <xf numFmtId="37" fontId="12" fillId="0" borderId="4" xfId="24" applyNumberFormat="1" applyFont="1" applyBorder="1" applyAlignment="1" applyProtection="1">
      <alignment horizontal="fill"/>
      <protection/>
    </xf>
    <xf numFmtId="164" fontId="12" fillId="0" borderId="4" xfId="24" applyFont="1" applyBorder="1">
      <alignment/>
      <protection/>
    </xf>
    <xf numFmtId="3" fontId="12" fillId="0" borderId="4" xfId="24" applyNumberFormat="1" applyFont="1" applyBorder="1" applyAlignment="1" applyProtection="1">
      <alignment horizontal="fill"/>
      <protection/>
    </xf>
    <xf numFmtId="166" fontId="12" fillId="0" borderId="0" xfId="24" applyNumberFormat="1" applyFont="1" applyBorder="1" applyProtection="1">
      <alignment/>
      <protection/>
    </xf>
    <xf numFmtId="166" fontId="12" fillId="0" borderId="0" xfId="24" applyNumberFormat="1" applyFont="1">
      <alignment/>
      <protection/>
    </xf>
    <xf numFmtId="166" fontId="12" fillId="0" borderId="0" xfId="24" applyNumberFormat="1" applyFont="1" applyProtection="1">
      <alignment/>
      <protection/>
    </xf>
    <xf numFmtId="166" fontId="12" fillId="0" borderId="0" xfId="24" applyNumberFormat="1" applyFont="1" applyBorder="1" applyAlignment="1" applyProtection="1">
      <alignment horizontal="right"/>
      <protection/>
    </xf>
    <xf numFmtId="165" fontId="12" fillId="0" borderId="0" xfId="24" applyNumberFormat="1" applyFont="1" applyBorder="1" applyProtection="1">
      <alignment/>
      <protection/>
    </xf>
    <xf numFmtId="164" fontId="10" fillId="0" borderId="0" xfId="26" applyFont="1" applyAlignment="1" applyProtection="1">
      <alignment horizontal="left"/>
      <protection/>
    </xf>
    <xf numFmtId="164" fontId="13" fillId="0" borderId="0" xfId="26" applyFont="1">
      <alignment/>
      <protection/>
    </xf>
    <xf numFmtId="37" fontId="13" fillId="0" borderId="0" xfId="26" applyNumberFormat="1" applyFont="1" applyProtection="1">
      <alignment/>
      <protection/>
    </xf>
    <xf numFmtId="165" fontId="13" fillId="0" borderId="0" xfId="26" applyNumberFormat="1" applyFont="1">
      <alignment/>
      <protection/>
    </xf>
    <xf numFmtId="164" fontId="12" fillId="0" borderId="0" xfId="26" applyFont="1" applyAlignment="1" applyProtection="1">
      <alignment horizontal="left"/>
      <protection/>
    </xf>
    <xf numFmtId="166" fontId="12" fillId="0" borderId="0" xfId="26" applyNumberFormat="1" applyFont="1" applyAlignment="1" applyProtection="1">
      <alignment/>
      <protection/>
    </xf>
    <xf numFmtId="166" fontId="21" fillId="0" borderId="0" xfId="26" applyNumberFormat="1" applyFont="1">
      <alignment/>
      <protection/>
    </xf>
    <xf numFmtId="166" fontId="12" fillId="0" borderId="0" xfId="26" applyNumberFormat="1" applyFont="1" applyProtection="1">
      <alignment/>
      <protection/>
    </xf>
    <xf numFmtId="5" fontId="12" fillId="0" borderId="0" xfId="26" applyNumberFormat="1" applyFont="1" applyProtection="1">
      <alignment/>
      <protection/>
    </xf>
    <xf numFmtId="165" fontId="12" fillId="0" borderId="0" xfId="26" applyNumberFormat="1" applyFont="1" applyAlignment="1" applyProtection="1">
      <alignment/>
      <protection/>
    </xf>
    <xf numFmtId="164" fontId="12" fillId="0" borderId="0" xfId="26" applyFont="1">
      <alignment/>
      <protection/>
    </xf>
    <xf numFmtId="37" fontId="12" fillId="0" borderId="0" xfId="26" applyNumberFormat="1" applyFont="1" applyAlignment="1" applyProtection="1">
      <alignment horizontal="fill"/>
      <protection/>
    </xf>
    <xf numFmtId="37" fontId="12" fillId="0" borderId="0" xfId="26" applyNumberFormat="1" applyFont="1">
      <alignment/>
      <protection/>
    </xf>
    <xf numFmtId="37" fontId="12" fillId="0" borderId="0" xfId="26" applyNumberFormat="1" applyFont="1" applyProtection="1">
      <alignment/>
      <protection/>
    </xf>
    <xf numFmtId="2" fontId="12" fillId="0" borderId="0" xfId="26" applyNumberFormat="1" applyFont="1" applyAlignment="1" applyProtection="1">
      <alignment/>
      <protection/>
    </xf>
    <xf numFmtId="2" fontId="21" fillId="0" borderId="0" xfId="26" applyNumberFormat="1" applyFont="1">
      <alignment/>
      <protection/>
    </xf>
    <xf numFmtId="2" fontId="12" fillId="0" borderId="0" xfId="26" applyNumberFormat="1" applyFont="1" applyProtection="1">
      <alignment/>
      <protection/>
    </xf>
    <xf numFmtId="164" fontId="12" fillId="0" borderId="4" xfId="26" applyFont="1" applyBorder="1">
      <alignment/>
      <protection/>
    </xf>
    <xf numFmtId="165" fontId="12" fillId="0" borderId="4" xfId="26" applyNumberFormat="1" applyFont="1" applyBorder="1">
      <alignment/>
      <protection/>
    </xf>
    <xf numFmtId="166" fontId="12" fillId="0" borderId="0" xfId="26" applyNumberFormat="1" applyFont="1" applyBorder="1" applyAlignment="1" applyProtection="1">
      <alignment/>
      <protection/>
    </xf>
    <xf numFmtId="5" fontId="12" fillId="0" borderId="0" xfId="26" applyNumberFormat="1" applyFont="1" applyAlignment="1" applyProtection="1">
      <alignment horizontal="left"/>
      <protection/>
    </xf>
    <xf numFmtId="165" fontId="12" fillId="0" borderId="0" xfId="26" applyNumberFormat="1" applyFont="1" applyBorder="1" applyAlignment="1" applyProtection="1">
      <alignment/>
      <protection/>
    </xf>
    <xf numFmtId="164" fontId="10" fillId="0" borderId="0" xfId="26" applyFont="1" applyAlignment="1">
      <alignment wrapText="1"/>
      <protection/>
    </xf>
    <xf numFmtId="166" fontId="12" fillId="0" borderId="0" xfId="26" applyNumberFormat="1" applyFont="1">
      <alignment/>
      <protection/>
    </xf>
    <xf numFmtId="165" fontId="12" fillId="0" borderId="0" xfId="26" applyNumberFormat="1" applyFont="1">
      <alignment/>
      <protection/>
    </xf>
    <xf numFmtId="167" fontId="12" fillId="0" borderId="0" xfId="26" applyNumberFormat="1" applyFont="1" applyAlignment="1" applyProtection="1">
      <alignment/>
      <protection/>
    </xf>
    <xf numFmtId="5" fontId="21" fillId="0" borderId="0" xfId="26" applyNumberFormat="1" applyFont="1">
      <alignment/>
      <protection/>
    </xf>
    <xf numFmtId="164" fontId="10" fillId="0" borderId="1" xfId="26" applyFont="1" applyBorder="1" applyAlignment="1" applyProtection="1">
      <alignment horizontal="left"/>
      <protection/>
    </xf>
    <xf numFmtId="3" fontId="12" fillId="0" borderId="1" xfId="26" applyNumberFormat="1" applyFont="1" applyBorder="1" applyProtection="1">
      <alignment/>
      <protection/>
    </xf>
    <xf numFmtId="37" fontId="12" fillId="0" borderId="1" xfId="26" applyNumberFormat="1" applyFont="1" applyBorder="1" applyProtection="1">
      <alignment/>
      <protection/>
    </xf>
    <xf numFmtId="165" fontId="12" fillId="0" borderId="1" xfId="26" applyNumberFormat="1" applyFont="1" applyBorder="1" applyAlignment="1" applyProtection="1">
      <alignment/>
      <protection/>
    </xf>
    <xf numFmtId="164" fontId="13" fillId="0" borderId="2" xfId="26" applyFont="1" applyBorder="1">
      <alignment/>
      <protection/>
    </xf>
    <xf numFmtId="5" fontId="12" fillId="0" borderId="2" xfId="26" applyNumberFormat="1" applyFont="1" applyBorder="1">
      <alignment/>
      <protection/>
    </xf>
    <xf numFmtId="164" fontId="12" fillId="0" borderId="2" xfId="26" applyFont="1" applyBorder="1">
      <alignment/>
      <protection/>
    </xf>
    <xf numFmtId="165" fontId="12" fillId="0" borderId="2" xfId="26" applyNumberFormat="1" applyFont="1" applyBorder="1">
      <alignment/>
      <protection/>
    </xf>
    <xf numFmtId="5" fontId="12" fillId="0" borderId="0" xfId="26" applyNumberFormat="1" applyFont="1">
      <alignment/>
      <protection/>
    </xf>
    <xf numFmtId="164" fontId="13" fillId="0" borderId="0" xfId="26" applyFont="1" applyBorder="1">
      <alignment/>
      <protection/>
    </xf>
    <xf numFmtId="5" fontId="12" fillId="0" borderId="0" xfId="26" applyNumberFormat="1" applyFont="1" applyBorder="1">
      <alignment/>
      <protection/>
    </xf>
    <xf numFmtId="164" fontId="12" fillId="0" borderId="0" xfId="26" applyFont="1" applyBorder="1">
      <alignment/>
      <protection/>
    </xf>
    <xf numFmtId="165" fontId="12" fillId="0" borderId="0" xfId="26" applyNumberFormat="1" applyFont="1" applyBorder="1">
      <alignment/>
      <protection/>
    </xf>
    <xf numFmtId="165" fontId="12" fillId="0" borderId="0" xfId="26" applyNumberFormat="1" applyFont="1" applyAlignment="1">
      <alignment horizontal="right"/>
      <protection/>
    </xf>
    <xf numFmtId="164" fontId="10" fillId="0" borderId="0" xfId="21" applyFont="1" applyAlignment="1" applyProtection="1">
      <alignment horizontal="left"/>
      <protection/>
    </xf>
    <xf numFmtId="164" fontId="12" fillId="0" borderId="0" xfId="21" applyFont="1" applyAlignment="1" applyProtection="1">
      <alignment horizontal="left"/>
      <protection/>
    </xf>
    <xf numFmtId="166" fontId="12" fillId="0" borderId="0" xfId="21" applyNumberFormat="1" applyFont="1" applyProtection="1">
      <alignment/>
      <protection/>
    </xf>
    <xf numFmtId="166" fontId="12" fillId="0" borderId="0" xfId="21" applyNumberFormat="1" applyFont="1">
      <alignment/>
      <protection/>
    </xf>
    <xf numFmtId="165" fontId="12" fillId="0" borderId="0" xfId="21" applyNumberFormat="1" applyFont="1" applyProtection="1">
      <alignment/>
      <protection/>
    </xf>
    <xf numFmtId="164" fontId="10" fillId="0" borderId="0" xfId="21" applyFont="1">
      <alignment/>
      <protection/>
    </xf>
    <xf numFmtId="37" fontId="12" fillId="0" borderId="0" xfId="21" applyNumberFormat="1" applyFont="1" applyAlignment="1" applyProtection="1">
      <alignment horizontal="fill"/>
      <protection/>
    </xf>
    <xf numFmtId="3" fontId="12" fillId="0" borderId="0" xfId="21" applyNumberFormat="1" applyFont="1" applyProtection="1">
      <alignment/>
      <protection/>
    </xf>
    <xf numFmtId="164" fontId="12" fillId="0" borderId="0" xfId="21" applyFont="1" applyAlignment="1" applyProtection="1">
      <alignment horizontal="left" wrapText="1"/>
      <protection/>
    </xf>
    <xf numFmtId="2" fontId="12" fillId="0" borderId="0" xfId="21" applyNumberFormat="1" applyFont="1" applyProtection="1">
      <alignment/>
      <protection/>
    </xf>
    <xf numFmtId="2" fontId="12" fillId="0" borderId="0" xfId="21" applyNumberFormat="1" applyFont="1">
      <alignment/>
      <protection/>
    </xf>
    <xf numFmtId="37" fontId="12" fillId="0" borderId="0" xfId="21" applyNumberFormat="1" applyFont="1" applyProtection="1">
      <alignment/>
      <protection/>
    </xf>
    <xf numFmtId="164" fontId="18" fillId="0" borderId="0" xfId="21" applyFont="1" applyAlignment="1" applyProtection="1">
      <alignment horizontal="left"/>
      <protection/>
    </xf>
    <xf numFmtId="5" fontId="12" fillId="0" borderId="0" xfId="21" applyNumberFormat="1" applyFont="1" applyAlignment="1" applyProtection="1">
      <alignment horizontal="left"/>
      <protection/>
    </xf>
    <xf numFmtId="0" fontId="0" fillId="0" borderId="1" xfId="0" applyBorder="1" applyAlignment="1">
      <alignment/>
    </xf>
    <xf numFmtId="166" fontId="12" fillId="0" borderId="0" xfId="21" applyNumberFormat="1" applyFont="1" applyBorder="1" applyProtection="1">
      <alignment/>
      <protection/>
    </xf>
    <xf numFmtId="165" fontId="12" fillId="0" borderId="0" xfId="21" applyNumberFormat="1" applyFont="1" applyBorder="1" applyProtection="1">
      <alignment/>
      <protection/>
    </xf>
    <xf numFmtId="2" fontId="12" fillId="0" borderId="0" xfId="21" applyNumberFormat="1" applyFont="1" applyBorder="1" applyProtection="1">
      <alignment/>
      <protection/>
    </xf>
    <xf numFmtId="2" fontId="12" fillId="0" borderId="0" xfId="21" applyNumberFormat="1" applyFont="1" applyBorder="1">
      <alignment/>
      <protection/>
    </xf>
    <xf numFmtId="164" fontId="12" fillId="0" borderId="0" xfId="21" applyFont="1" applyBorder="1">
      <alignment/>
      <protection/>
    </xf>
    <xf numFmtId="2" fontId="18" fillId="0" borderId="0" xfId="21" applyNumberFormat="1" applyFont="1" applyBorder="1" applyProtection="1">
      <alignment/>
      <protection/>
    </xf>
    <xf numFmtId="2" fontId="18" fillId="0" borderId="0" xfId="21" applyNumberFormat="1" applyFont="1" applyBorder="1">
      <alignment/>
      <protection/>
    </xf>
    <xf numFmtId="164" fontId="18" fillId="0" borderId="0" xfId="21" applyFont="1" applyBorder="1">
      <alignment/>
      <protection/>
    </xf>
    <xf numFmtId="165" fontId="18" fillId="0" borderId="0" xfId="21" applyNumberFormat="1" applyFont="1" applyBorder="1" applyProtection="1">
      <alignment/>
      <protection/>
    </xf>
    <xf numFmtId="37" fontId="12" fillId="0" borderId="0" xfId="21" applyNumberFormat="1" applyFont="1" applyBorder="1" applyAlignment="1" applyProtection="1">
      <alignment horizontal="fill"/>
      <protection/>
    </xf>
    <xf numFmtId="37" fontId="18" fillId="0" borderId="0" xfId="21" applyNumberFormat="1" applyFont="1" applyBorder="1" applyProtection="1">
      <alignment/>
      <protection/>
    </xf>
    <xf numFmtId="37" fontId="12" fillId="0" borderId="0" xfId="21" applyNumberFormat="1" applyFont="1" applyBorder="1" applyAlignment="1" applyProtection="1">
      <alignment horizontal="left"/>
      <protection/>
    </xf>
    <xf numFmtId="37" fontId="18" fillId="0" borderId="0" xfId="21" applyNumberFormat="1" applyFont="1" applyBorder="1" applyAlignment="1" applyProtection="1">
      <alignment horizontal="left"/>
      <protection/>
    </xf>
    <xf numFmtId="2" fontId="18" fillId="0" borderId="3" xfId="21" applyNumberFormat="1" applyFont="1" applyBorder="1" applyProtection="1">
      <alignment/>
      <protection/>
    </xf>
    <xf numFmtId="2" fontId="18" fillId="0" borderId="3" xfId="21" applyNumberFormat="1" applyFont="1" applyBorder="1">
      <alignment/>
      <protection/>
    </xf>
    <xf numFmtId="37" fontId="18" fillId="0" borderId="3" xfId="21" applyNumberFormat="1" applyFont="1" applyBorder="1" applyProtection="1">
      <alignment/>
      <protection/>
    </xf>
    <xf numFmtId="165" fontId="18" fillId="0" borderId="3" xfId="21" applyNumberFormat="1" applyFont="1" applyBorder="1" applyProtection="1">
      <alignment/>
      <protection/>
    </xf>
    <xf numFmtId="166" fontId="12" fillId="0" borderId="0" xfId="27" applyNumberFormat="1" applyFont="1" applyProtection="1">
      <alignment/>
      <protection/>
    </xf>
    <xf numFmtId="166" fontId="12" fillId="0" borderId="0" xfId="27" applyNumberFormat="1" applyFont="1">
      <alignment/>
      <protection/>
    </xf>
    <xf numFmtId="5" fontId="12" fillId="0" borderId="0" xfId="27" applyNumberFormat="1" applyFont="1">
      <alignment/>
      <protection/>
    </xf>
    <xf numFmtId="165" fontId="12" fillId="0" borderId="0" xfId="27" applyNumberFormat="1" applyFont="1">
      <alignment/>
      <protection/>
    </xf>
    <xf numFmtId="164" fontId="13" fillId="0" borderId="2" xfId="27" applyFont="1" applyBorder="1" applyAlignment="1" applyProtection="1">
      <alignment horizontal="left"/>
      <protection/>
    </xf>
    <xf numFmtId="5" fontId="12" fillId="0" borderId="2" xfId="27" applyNumberFormat="1" applyFont="1" applyBorder="1" applyAlignment="1" applyProtection="1">
      <alignment horizontal="right"/>
      <protection/>
    </xf>
    <xf numFmtId="5" fontId="12" fillId="0" borderId="2" xfId="27" applyNumberFormat="1" applyFont="1" applyBorder="1">
      <alignment/>
      <protection/>
    </xf>
    <xf numFmtId="5" fontId="12" fillId="0" borderId="2" xfId="27" applyNumberFormat="1" applyFont="1" applyBorder="1" applyProtection="1">
      <alignment/>
      <protection/>
    </xf>
    <xf numFmtId="165" fontId="12" fillId="0" borderId="2" xfId="27" applyNumberFormat="1" applyFont="1" applyBorder="1" applyProtection="1">
      <alignment/>
      <protection/>
    </xf>
    <xf numFmtId="164" fontId="13" fillId="0" borderId="0" xfId="27" applyFont="1" applyBorder="1" applyAlignment="1" applyProtection="1">
      <alignment horizontal="left"/>
      <protection/>
    </xf>
    <xf numFmtId="5" fontId="12" fillId="0" borderId="0" xfId="27" applyNumberFormat="1" applyFont="1" applyBorder="1" applyProtection="1">
      <alignment/>
      <protection/>
    </xf>
    <xf numFmtId="5" fontId="12" fillId="0" borderId="0" xfId="27" applyNumberFormat="1" applyFont="1" applyBorder="1">
      <alignment/>
      <protection/>
    </xf>
    <xf numFmtId="165" fontId="12" fillId="0" borderId="0" xfId="27" applyNumberFormat="1" applyFont="1" applyBorder="1" applyProtection="1">
      <alignment/>
      <protection/>
    </xf>
    <xf numFmtId="2" fontId="12" fillId="0" borderId="0" xfId="27" applyNumberFormat="1" applyFont="1" applyProtection="1">
      <alignment/>
      <protection/>
    </xf>
    <xf numFmtId="2" fontId="12" fillId="0" borderId="0" xfId="27" applyNumberFormat="1" applyFont="1">
      <alignment/>
      <protection/>
    </xf>
    <xf numFmtId="164" fontId="12" fillId="0" borderId="2" xfId="27" applyFont="1" applyBorder="1" applyAlignment="1" applyProtection="1">
      <alignment horizontal="left"/>
      <protection/>
    </xf>
    <xf numFmtId="167" fontId="12" fillId="0" borderId="2" xfId="27" applyNumberFormat="1" applyFont="1" applyBorder="1" applyProtection="1">
      <alignment/>
      <protection/>
    </xf>
    <xf numFmtId="164" fontId="12" fillId="0" borderId="0" xfId="27" applyFont="1" applyBorder="1" applyAlignment="1" applyProtection="1">
      <alignment horizontal="left"/>
      <protection/>
    </xf>
    <xf numFmtId="167" fontId="12" fillId="0" borderId="0" xfId="27" applyNumberFormat="1" applyFont="1" applyProtection="1">
      <alignment/>
      <protection/>
    </xf>
    <xf numFmtId="164" fontId="22" fillId="0" borderId="2" xfId="21" applyFont="1" applyBorder="1" applyAlignment="1" applyProtection="1">
      <alignment horizontal="left"/>
      <protection/>
    </xf>
    <xf numFmtId="0" fontId="13" fillId="0" borderId="0" xfId="0" applyFont="1" applyBorder="1" applyAlignment="1">
      <alignment/>
    </xf>
    <xf numFmtId="164" fontId="12" fillId="0" borderId="0" xfId="27" applyFont="1" applyBorder="1">
      <alignment/>
      <protection/>
    </xf>
    <xf numFmtId="165" fontId="12" fillId="0" borderId="0" xfId="27" applyNumberFormat="1" applyFont="1" applyBorder="1">
      <alignment/>
      <protection/>
    </xf>
    <xf numFmtId="164" fontId="19" fillId="0" borderId="2" xfId="27" applyFont="1" applyBorder="1" applyAlignment="1" applyProtection="1">
      <alignment horizontal="left"/>
      <protection/>
    </xf>
    <xf numFmtId="164" fontId="12" fillId="0" borderId="2" xfId="27" applyFont="1" applyBorder="1">
      <alignment/>
      <protection/>
    </xf>
    <xf numFmtId="165" fontId="12" fillId="0" borderId="2" xfId="27" applyNumberFormat="1" applyFont="1" applyBorder="1">
      <alignment/>
      <protection/>
    </xf>
    <xf numFmtId="164" fontId="19" fillId="0" borderId="0" xfId="27" applyFont="1" applyBorder="1" applyAlignment="1" applyProtection="1">
      <alignment horizontal="left"/>
      <protection/>
    </xf>
    <xf numFmtId="164" fontId="12" fillId="0" borderId="0" xfId="19" applyFont="1" applyAlignment="1">
      <alignment horizontal="center"/>
      <protection/>
    </xf>
    <xf numFmtId="164" fontId="12" fillId="0" borderId="0" xfId="19" applyFont="1" applyAlignment="1" applyProtection="1">
      <alignment horizontal="center"/>
      <protection/>
    </xf>
    <xf numFmtId="164" fontId="12" fillId="0" borderId="0" xfId="19" applyFont="1" applyAlignment="1">
      <alignment horizontal="centerContinuous"/>
      <protection/>
    </xf>
    <xf numFmtId="165" fontId="12" fillId="0" borderId="0" xfId="19" applyNumberFormat="1" applyFont="1" applyAlignment="1">
      <alignment horizontal="centerContinuous"/>
      <protection/>
    </xf>
    <xf numFmtId="0" fontId="12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right"/>
      <protection/>
    </xf>
    <xf numFmtId="37" fontId="12" fillId="0" borderId="0" xfId="0" applyNumberFormat="1" applyFont="1" applyAlignment="1" applyProtection="1">
      <alignment horizontal="center"/>
      <protection/>
    </xf>
    <xf numFmtId="37" fontId="12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Continuous"/>
    </xf>
    <xf numFmtId="165" fontId="12" fillId="0" borderId="0" xfId="0" applyNumberFormat="1" applyFont="1" applyAlignment="1">
      <alignment horizontal="centerContinuous"/>
    </xf>
    <xf numFmtId="164" fontId="12" fillId="0" borderId="2" xfId="19" applyFont="1" applyBorder="1">
      <alignment/>
      <protection/>
    </xf>
    <xf numFmtId="164" fontId="12" fillId="0" borderId="2" xfId="19" applyFont="1" applyBorder="1" applyAlignment="1" applyProtection="1">
      <alignment horizontal="center"/>
      <protection/>
    </xf>
    <xf numFmtId="164" fontId="12" fillId="0" borderId="2" xfId="19" applyFont="1" applyBorder="1" applyAlignment="1" applyProtection="1">
      <alignment horizontal="right"/>
      <protection/>
    </xf>
    <xf numFmtId="164" fontId="12" fillId="0" borderId="2" xfId="19" applyFont="1" applyBorder="1" applyAlignment="1">
      <alignment horizontal="center"/>
      <protection/>
    </xf>
    <xf numFmtId="165" fontId="12" fillId="0" borderId="2" xfId="19" applyNumberFormat="1" applyFont="1" applyBorder="1" applyAlignment="1">
      <alignment horizontal="center"/>
      <protection/>
    </xf>
    <xf numFmtId="0" fontId="7" fillId="0" borderId="0" xfId="25" applyFont="1" applyBorder="1" applyAlignment="1">
      <alignment vertical="top" wrapText="1"/>
      <protection/>
    </xf>
    <xf numFmtId="0" fontId="2" fillId="0" borderId="0" xfId="0" applyFont="1" applyBorder="1" applyAlignment="1">
      <alignment vertical="top" wrapText="1"/>
    </xf>
    <xf numFmtId="0" fontId="17" fillId="0" borderId="0" xfId="0" applyFont="1" applyAlignment="1">
      <alignment horizontal="center"/>
    </xf>
    <xf numFmtId="164" fontId="4" fillId="0" borderId="0" xfId="19" applyFont="1" applyAlignment="1" applyProtection="1">
      <alignment horizontal="center"/>
      <protection/>
    </xf>
    <xf numFmtId="164" fontId="9" fillId="0" borderId="1" xfId="21" applyFont="1" applyBorder="1" applyAlignment="1">
      <alignment horizontal="left" vertical="top"/>
      <protection/>
    </xf>
    <xf numFmtId="0" fontId="14" fillId="0" borderId="1" xfId="0" applyFont="1" applyBorder="1" applyAlignment="1">
      <alignment horizontal="left" vertical="top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Normal_BIONEWCP" xfId="19"/>
    <cellStyle name="Normal_CISENEW2" xfId="20"/>
    <cellStyle name="Normal_EHRNEW2" xfId="21"/>
    <cellStyle name="Normal_ENGNEWCP" xfId="22"/>
    <cellStyle name="Normal_GEONEW2" xfId="23"/>
    <cellStyle name="Normal_MPSNEWCP" xfId="24"/>
    <cellStyle name="Normal_RRANEW" xfId="25"/>
    <cellStyle name="Normal_SBENEW2" xfId="26"/>
    <cellStyle name="Normal_TOTNSF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4"/>
  <sheetViews>
    <sheetView showGridLines="0" tabSelected="1" zoomScale="75" zoomScaleNormal="75" workbookViewId="0" topLeftCell="A1">
      <selection activeCell="A1" sqref="A1:J1"/>
    </sheetView>
  </sheetViews>
  <sheetFormatPr defaultColWidth="9.140625" defaultRowHeight="12.75"/>
  <cols>
    <col min="1" max="1" width="52.7109375" style="0" customWidth="1"/>
    <col min="2" max="2" width="11.00390625" style="0" customWidth="1"/>
    <col min="3" max="3" width="2.140625" style="0" customWidth="1"/>
    <col min="4" max="4" width="12.00390625" style="0" customWidth="1"/>
    <col min="5" max="5" width="1.421875" style="0" customWidth="1"/>
    <col min="6" max="6" width="11.140625" style="0" customWidth="1"/>
    <col min="7" max="7" width="2.00390625" style="0" customWidth="1"/>
    <col min="9" max="9" width="2.7109375" style="0" customWidth="1"/>
  </cols>
  <sheetData>
    <row r="1" spans="1:10" ht="15.75" customHeight="1">
      <c r="A1" s="310" t="s">
        <v>82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12.75">
      <c r="A2" s="311" t="s">
        <v>73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13.5" thickBot="1">
      <c r="A3" s="74"/>
      <c r="B3" s="74"/>
      <c r="C3" s="74"/>
      <c r="D3" s="74"/>
      <c r="E3" s="74"/>
      <c r="F3" s="74"/>
      <c r="G3" s="75"/>
      <c r="H3" s="74"/>
      <c r="I3" s="74"/>
      <c r="J3" s="76"/>
    </row>
    <row r="4" spans="1:10" ht="15">
      <c r="A4" s="89"/>
      <c r="B4" s="292"/>
      <c r="C4" s="89"/>
      <c r="D4" s="292" t="s">
        <v>2</v>
      </c>
      <c r="E4" s="89"/>
      <c r="F4" s="293"/>
      <c r="G4" s="89"/>
      <c r="H4" s="294" t="s">
        <v>80</v>
      </c>
      <c r="I4" s="294"/>
      <c r="J4" s="295"/>
    </row>
    <row r="5" spans="1:10" ht="15">
      <c r="A5" s="293" t="s">
        <v>0</v>
      </c>
      <c r="B5" s="296" t="s">
        <v>1</v>
      </c>
      <c r="C5" s="297"/>
      <c r="D5" s="298" t="s">
        <v>74</v>
      </c>
      <c r="E5" s="299"/>
      <c r="F5" s="300" t="s">
        <v>3</v>
      </c>
      <c r="G5" s="132"/>
      <c r="H5" s="301" t="s">
        <v>2</v>
      </c>
      <c r="I5" s="301"/>
      <c r="J5" s="302"/>
    </row>
    <row r="6" spans="1:10" ht="15.75" thickBot="1">
      <c r="A6" s="303"/>
      <c r="B6" s="304" t="s">
        <v>76</v>
      </c>
      <c r="C6" s="305"/>
      <c r="D6" s="304" t="s">
        <v>75</v>
      </c>
      <c r="E6" s="305"/>
      <c r="F6" s="304" t="s">
        <v>77</v>
      </c>
      <c r="G6" s="303"/>
      <c r="H6" s="306" t="s">
        <v>78</v>
      </c>
      <c r="I6" s="306"/>
      <c r="J6" s="307" t="s">
        <v>79</v>
      </c>
    </row>
    <row r="7" spans="1:10" ht="12.75">
      <c r="A7" s="1"/>
      <c r="B7" s="1"/>
      <c r="C7" s="1"/>
      <c r="D7" s="1"/>
      <c r="E7" s="1"/>
      <c r="F7" s="1"/>
      <c r="G7" s="2"/>
      <c r="H7" s="1"/>
      <c r="I7" s="1"/>
      <c r="J7" s="3"/>
    </row>
    <row r="8" spans="1:10" ht="14.25">
      <c r="A8" s="77" t="s">
        <v>4</v>
      </c>
      <c r="B8" s="84"/>
      <c r="C8" s="84"/>
      <c r="D8" s="84"/>
      <c r="E8" s="84"/>
      <c r="F8" s="85"/>
      <c r="G8" s="84"/>
      <c r="H8" s="84"/>
      <c r="I8" s="84"/>
      <c r="J8" s="86"/>
    </row>
    <row r="9" spans="1:10" ht="14.25">
      <c r="A9" s="84"/>
      <c r="B9" s="84"/>
      <c r="C9" s="84"/>
      <c r="D9" s="84"/>
      <c r="E9" s="84"/>
      <c r="F9" s="85"/>
      <c r="G9" s="84"/>
      <c r="H9" s="84"/>
      <c r="I9" s="84"/>
      <c r="J9" s="86"/>
    </row>
    <row r="10" spans="1:10" ht="15">
      <c r="A10" s="87" t="s">
        <v>5</v>
      </c>
      <c r="B10" s="88">
        <v>121.420826</v>
      </c>
      <c r="C10" s="88"/>
      <c r="D10" s="88">
        <v>118.16</v>
      </c>
      <c r="E10" s="88"/>
      <c r="F10" s="88">
        <v>109.75</v>
      </c>
      <c r="G10" s="88"/>
      <c r="H10" s="88">
        <f>F10-D10</f>
        <v>-8.409999999999997</v>
      </c>
      <c r="I10" s="89"/>
      <c r="J10" s="90">
        <f>H10/D10</f>
        <v>-0.07117467840216653</v>
      </c>
    </row>
    <row r="11" spans="1:10" ht="15">
      <c r="A11" s="89"/>
      <c r="B11" s="91"/>
      <c r="C11" s="91"/>
      <c r="D11" s="91"/>
      <c r="E11" s="91"/>
      <c r="F11" s="91"/>
      <c r="G11" s="89"/>
      <c r="H11" s="91"/>
      <c r="I11" s="89"/>
      <c r="J11" s="91"/>
    </row>
    <row r="12" spans="1:10" ht="15">
      <c r="A12" s="87" t="s">
        <v>6</v>
      </c>
      <c r="B12" s="92">
        <v>107.286502</v>
      </c>
      <c r="C12" s="92"/>
      <c r="D12" s="92">
        <v>103.5</v>
      </c>
      <c r="E12" s="92"/>
      <c r="F12" s="92">
        <v>101.76</v>
      </c>
      <c r="G12" s="92"/>
      <c r="H12" s="92">
        <f>F12-D12</f>
        <v>-1.7399999999999949</v>
      </c>
      <c r="I12" s="89"/>
      <c r="J12" s="90">
        <f>H12/D12</f>
        <v>-0.016811594202898503</v>
      </c>
    </row>
    <row r="13" spans="1:10" ht="15">
      <c r="A13" s="89"/>
      <c r="B13" s="91"/>
      <c r="C13" s="91"/>
      <c r="D13" s="91"/>
      <c r="E13" s="91"/>
      <c r="F13" s="91"/>
      <c r="G13" s="89"/>
      <c r="H13" s="91"/>
      <c r="I13" s="89"/>
      <c r="J13" s="91"/>
    </row>
    <row r="14" spans="1:10" ht="15">
      <c r="A14" s="87" t="s">
        <v>7</v>
      </c>
      <c r="B14" s="92">
        <v>107.943354</v>
      </c>
      <c r="C14" s="92"/>
      <c r="D14" s="92">
        <v>106.04</v>
      </c>
      <c r="E14" s="92"/>
      <c r="F14" s="92">
        <v>107.18</v>
      </c>
      <c r="G14" s="92"/>
      <c r="H14" s="92">
        <f>F14-D14</f>
        <v>1.1400000000000006</v>
      </c>
      <c r="I14" s="89"/>
      <c r="J14" s="90">
        <f>H14/D14</f>
        <v>0.010750660128253493</v>
      </c>
    </row>
    <row r="15" spans="1:10" ht="15">
      <c r="A15" s="89"/>
      <c r="B15" s="91"/>
      <c r="C15" s="91"/>
      <c r="D15" s="91"/>
      <c r="E15" s="91"/>
      <c r="F15" s="91"/>
      <c r="G15" s="89"/>
      <c r="H15" s="91"/>
      <c r="I15" s="89"/>
      <c r="J15" s="91"/>
    </row>
    <row r="16" spans="1:10" ht="15">
      <c r="A16" s="87" t="s">
        <v>81</v>
      </c>
      <c r="B16" s="93">
        <v>80.68</v>
      </c>
      <c r="C16" s="93"/>
      <c r="D16" s="93">
        <v>80.62</v>
      </c>
      <c r="E16" s="93"/>
      <c r="F16" s="93">
        <v>82.93</v>
      </c>
      <c r="G16" s="93"/>
      <c r="H16" s="93">
        <f>F16-D16</f>
        <v>2.3100000000000023</v>
      </c>
      <c r="I16" s="94"/>
      <c r="J16" s="95">
        <f>H16/D16</f>
        <v>0.02865293971719179</v>
      </c>
    </row>
    <row r="17" spans="1:10" ht="15">
      <c r="A17" s="96" t="s">
        <v>8</v>
      </c>
      <c r="B17" s="97">
        <v>49.1</v>
      </c>
      <c r="C17" s="97"/>
      <c r="D17" s="97">
        <v>49.32</v>
      </c>
      <c r="E17" s="97"/>
      <c r="F17" s="97">
        <v>51.32</v>
      </c>
      <c r="G17" s="97"/>
      <c r="H17" s="97">
        <f>F17-D17</f>
        <v>2</v>
      </c>
      <c r="I17" s="98"/>
      <c r="J17" s="99">
        <f>H17/D17</f>
        <v>0.040551500405515</v>
      </c>
    </row>
    <row r="18" spans="1:10" ht="15">
      <c r="A18" s="96" t="s">
        <v>9</v>
      </c>
      <c r="B18" s="97">
        <v>31.58</v>
      </c>
      <c r="C18" s="97"/>
      <c r="D18" s="97">
        <v>31.3</v>
      </c>
      <c r="E18" s="97"/>
      <c r="F18" s="97">
        <v>31.61</v>
      </c>
      <c r="G18" s="97"/>
      <c r="H18" s="97">
        <f>F18-D18</f>
        <v>0.3099999999999987</v>
      </c>
      <c r="I18" s="98"/>
      <c r="J18" s="99">
        <f>H18/D18</f>
        <v>0.009904153354632546</v>
      </c>
    </row>
    <row r="19" spans="1:10" ht="15">
      <c r="A19" s="89"/>
      <c r="B19" s="91"/>
      <c r="C19" s="91"/>
      <c r="D19" s="91"/>
      <c r="E19" s="91"/>
      <c r="F19" s="91"/>
      <c r="G19" s="89"/>
      <c r="H19" s="91"/>
      <c r="I19" s="89"/>
      <c r="J19" s="91"/>
    </row>
    <row r="20" spans="1:10" ht="15">
      <c r="A20" s="87" t="s">
        <v>10</v>
      </c>
      <c r="B20" s="100">
        <v>80.244665</v>
      </c>
      <c r="C20" s="100"/>
      <c r="D20" s="100">
        <v>74.05</v>
      </c>
      <c r="E20" s="100"/>
      <c r="F20" s="100">
        <v>85.93</v>
      </c>
      <c r="G20" s="101"/>
      <c r="H20" s="92">
        <f>F20-D20</f>
        <v>11.88000000000001</v>
      </c>
      <c r="I20" s="89"/>
      <c r="J20" s="90">
        <f>H20/D20</f>
        <v>0.16043214044564497</v>
      </c>
    </row>
    <row r="21" spans="1:10" ht="15">
      <c r="A21" s="89"/>
      <c r="B21" s="91"/>
      <c r="C21" s="91"/>
      <c r="D21" s="91"/>
      <c r="E21" s="91"/>
      <c r="F21" s="91"/>
      <c r="G21" s="89"/>
      <c r="H21" s="91"/>
      <c r="I21" s="89"/>
      <c r="J21" s="91"/>
    </row>
    <row r="22" spans="1:10" ht="15">
      <c r="A22" s="87" t="s">
        <v>11</v>
      </c>
      <c r="B22" s="102">
        <v>89.469999</v>
      </c>
      <c r="C22" s="102"/>
      <c r="D22" s="102">
        <v>94.24</v>
      </c>
      <c r="E22" s="102"/>
      <c r="F22" s="102">
        <v>94.24</v>
      </c>
      <c r="G22" s="102"/>
      <c r="H22" s="102">
        <f>F22-D22</f>
        <v>0</v>
      </c>
      <c r="I22" s="103"/>
      <c r="J22" s="104">
        <f>H22/D22</f>
        <v>0</v>
      </c>
    </row>
    <row r="23" spans="1:10" ht="15">
      <c r="A23" s="94"/>
      <c r="B23" s="94"/>
      <c r="C23" s="94"/>
      <c r="D23" s="94"/>
      <c r="E23" s="94"/>
      <c r="F23" s="94"/>
      <c r="G23" s="94"/>
      <c r="H23" s="94"/>
      <c r="I23" s="94"/>
      <c r="J23" s="95"/>
    </row>
    <row r="24" spans="1:10" ht="15">
      <c r="A24" s="105" t="s">
        <v>12</v>
      </c>
      <c r="B24" s="88">
        <f>B10+B12+B14+B16+B20+B22</f>
        <v>587.045346</v>
      </c>
      <c r="C24" s="88"/>
      <c r="D24" s="88">
        <f>D10+D12+D14+D16+D20+D22</f>
        <v>576.61</v>
      </c>
      <c r="E24" s="88"/>
      <c r="F24" s="88">
        <f>F10+F12+F14+F16+F20+F22</f>
        <v>581.79</v>
      </c>
      <c r="G24" s="88"/>
      <c r="H24" s="88">
        <f>F24-D24</f>
        <v>5.17999999999995</v>
      </c>
      <c r="I24" s="89"/>
      <c r="J24" s="90">
        <f>H24/D24</f>
        <v>0.008983541735314944</v>
      </c>
    </row>
    <row r="25" spans="1:10" ht="13.5" thickBot="1">
      <c r="A25" s="2"/>
      <c r="B25" s="2"/>
      <c r="C25" s="2"/>
      <c r="D25" s="2"/>
      <c r="E25" s="2"/>
      <c r="F25" s="2"/>
      <c r="G25" s="2"/>
      <c r="H25" s="2"/>
      <c r="I25" s="2"/>
      <c r="J25" s="10"/>
    </row>
    <row r="26" spans="1:10" ht="9" customHeight="1">
      <c r="A26" s="11"/>
      <c r="B26" s="12"/>
      <c r="C26" s="12"/>
      <c r="D26" s="13"/>
      <c r="E26" s="13"/>
      <c r="F26" s="12"/>
      <c r="G26" s="12"/>
      <c r="H26" s="12"/>
      <c r="I26" s="12"/>
      <c r="J26" s="14"/>
    </row>
    <row r="27" spans="1:10" ht="6.75" customHeight="1">
      <c r="A27" s="2"/>
      <c r="B27" s="2"/>
      <c r="C27" s="2"/>
      <c r="D27" s="2"/>
      <c r="E27" s="2"/>
      <c r="F27" s="2"/>
      <c r="G27" s="2"/>
      <c r="H27" s="7"/>
      <c r="I27" s="8"/>
      <c r="J27" s="9"/>
    </row>
    <row r="28" spans="1:10" ht="14.25">
      <c r="A28" s="82" t="s">
        <v>14</v>
      </c>
      <c r="B28" s="106"/>
      <c r="C28" s="106"/>
      <c r="D28" s="106"/>
      <c r="E28" s="106"/>
      <c r="F28" s="106"/>
      <c r="G28" s="106"/>
      <c r="H28" s="106"/>
      <c r="I28" s="106"/>
      <c r="J28" s="107"/>
    </row>
    <row r="29" spans="1:10" ht="14.25">
      <c r="A29" s="106"/>
      <c r="B29" s="106"/>
      <c r="C29" s="106"/>
      <c r="D29" s="106"/>
      <c r="E29" s="106"/>
      <c r="F29" s="106"/>
      <c r="G29" s="106"/>
      <c r="H29" s="106"/>
      <c r="I29" s="106"/>
      <c r="J29" s="107"/>
    </row>
    <row r="30" spans="1:10" ht="15">
      <c r="A30" s="108" t="s">
        <v>16</v>
      </c>
      <c r="B30" s="115">
        <v>79.588033</v>
      </c>
      <c r="C30" s="116"/>
      <c r="D30" s="115">
        <v>91.41</v>
      </c>
      <c r="E30" s="115"/>
      <c r="F30" s="117">
        <v>102.53</v>
      </c>
      <c r="G30" s="115"/>
      <c r="H30" s="92">
        <f>F30-D30</f>
        <v>11.120000000000005</v>
      </c>
      <c r="I30" s="112"/>
      <c r="J30" s="111">
        <f>H30/D30</f>
        <v>0.12164971009736358</v>
      </c>
    </row>
    <row r="32" spans="1:10" ht="15">
      <c r="A32" s="108" t="s">
        <v>15</v>
      </c>
      <c r="B32" s="109">
        <v>115.3954</v>
      </c>
      <c r="C32" s="109"/>
      <c r="D32" s="109">
        <v>132.39</v>
      </c>
      <c r="E32" s="109"/>
      <c r="F32" s="109">
        <v>142.96</v>
      </c>
      <c r="G32" s="109"/>
      <c r="H32" s="88">
        <f>F32-D32</f>
        <v>10.570000000000022</v>
      </c>
      <c r="I32" s="110"/>
      <c r="J32" s="111">
        <f>H32/D32</f>
        <v>0.07983986705944575</v>
      </c>
    </row>
    <row r="33" spans="1:10" ht="15">
      <c r="A33" s="112"/>
      <c r="B33" s="112"/>
      <c r="C33" s="112"/>
      <c r="D33" s="112"/>
      <c r="E33" s="112"/>
      <c r="F33" s="112"/>
      <c r="G33" s="112"/>
      <c r="H33" s="112"/>
      <c r="I33" s="112"/>
      <c r="J33" s="112"/>
    </row>
    <row r="34" spans="1:10" ht="15">
      <c r="A34" s="108" t="s">
        <v>17</v>
      </c>
      <c r="B34" s="115">
        <v>80.019437</v>
      </c>
      <c r="C34" s="116"/>
      <c r="D34" s="115">
        <v>92.54</v>
      </c>
      <c r="E34" s="115"/>
      <c r="F34" s="115">
        <v>104.67</v>
      </c>
      <c r="G34" s="115"/>
      <c r="H34" s="92">
        <f>F34-D34</f>
        <v>12.129999999999995</v>
      </c>
      <c r="I34" s="118"/>
      <c r="J34" s="111">
        <f>H34/D34</f>
        <v>0.13107845256105463</v>
      </c>
    </row>
    <row r="35" spans="1:10" ht="15">
      <c r="A35" s="112"/>
      <c r="B35" s="112"/>
      <c r="C35" s="112"/>
      <c r="D35" s="119"/>
      <c r="E35" s="112"/>
      <c r="F35" s="112" t="s">
        <v>13</v>
      </c>
      <c r="G35" s="112"/>
      <c r="H35" s="119"/>
      <c r="I35" s="112"/>
      <c r="J35" s="111"/>
    </row>
    <row r="36" spans="1:10" ht="15">
      <c r="A36" s="108" t="s">
        <v>18</v>
      </c>
      <c r="B36" s="115">
        <v>112.285741</v>
      </c>
      <c r="C36" s="116"/>
      <c r="D36" s="115">
        <v>123.6</v>
      </c>
      <c r="E36" s="115"/>
      <c r="F36" s="115">
        <v>124.96</v>
      </c>
      <c r="G36" s="115"/>
      <c r="H36" s="92">
        <f>F36-D36</f>
        <v>1.3599999999999994</v>
      </c>
      <c r="I36" s="118"/>
      <c r="J36" s="111">
        <f>H36/D36</f>
        <v>0.011003236245954688</v>
      </c>
    </row>
    <row r="37" spans="1:10" ht="15">
      <c r="A37" s="112"/>
      <c r="B37" s="118"/>
      <c r="C37" s="118"/>
      <c r="D37" s="113"/>
      <c r="E37" s="118"/>
      <c r="F37" s="118" t="s">
        <v>13</v>
      </c>
      <c r="G37" s="112"/>
      <c r="H37" s="113"/>
      <c r="I37" s="118"/>
      <c r="J37" s="114"/>
    </row>
    <row r="38" spans="1:10" ht="15">
      <c r="A38" s="112" t="s">
        <v>19</v>
      </c>
      <c r="B38" s="115">
        <v>218.06505</v>
      </c>
      <c r="C38" s="116"/>
      <c r="D38" s="115">
        <v>173.78</v>
      </c>
      <c r="E38" s="115"/>
      <c r="F38" s="115">
        <v>145.44</v>
      </c>
      <c r="G38" s="115"/>
      <c r="H38" s="102">
        <f>F38-D38</f>
        <v>-28.340000000000003</v>
      </c>
      <c r="I38" s="112"/>
      <c r="J38" s="111">
        <f>H38/D38</f>
        <v>-0.16307975601335023</v>
      </c>
    </row>
    <row r="39" spans="1:10" ht="15">
      <c r="A39" s="112"/>
      <c r="B39" s="120"/>
      <c r="C39" s="121"/>
      <c r="D39" s="120"/>
      <c r="E39" s="122"/>
      <c r="F39" s="120"/>
      <c r="G39" s="122"/>
      <c r="H39" s="120"/>
      <c r="I39" s="121"/>
      <c r="J39" s="120"/>
    </row>
    <row r="40" spans="1:10" ht="15">
      <c r="A40" s="82" t="s">
        <v>20</v>
      </c>
      <c r="B40" s="123">
        <f>B32+B30+B34+B36+B38</f>
        <v>605.353661</v>
      </c>
      <c r="C40" s="109"/>
      <c r="D40" s="123">
        <f>D32+D30+D34+D36+D38</f>
        <v>613.7199999999999</v>
      </c>
      <c r="E40" s="109"/>
      <c r="F40" s="123">
        <f>F32+F30+F34+F36+F38</f>
        <v>620.56</v>
      </c>
      <c r="G40" s="109"/>
      <c r="H40" s="123">
        <f>F40-D40</f>
        <v>6.840000000000032</v>
      </c>
      <c r="I40" s="124"/>
      <c r="J40" s="125">
        <f>H40/D40</f>
        <v>0.011145147624323849</v>
      </c>
    </row>
    <row r="41" spans="1:10" ht="13.5" thickBot="1">
      <c r="A41" s="15"/>
      <c r="B41" s="17"/>
      <c r="C41" s="15"/>
      <c r="D41" s="15"/>
      <c r="E41" s="15"/>
      <c r="F41" s="17"/>
      <c r="G41" s="15"/>
      <c r="H41" s="15"/>
      <c r="I41" s="17"/>
      <c r="J41" s="16"/>
    </row>
    <row r="42" spans="1:10" ht="12.75">
      <c r="A42" s="18"/>
      <c r="B42" s="19"/>
      <c r="C42" s="20"/>
      <c r="D42" s="20"/>
      <c r="E42" s="20"/>
      <c r="F42" s="19"/>
      <c r="G42" s="20"/>
      <c r="H42" s="20"/>
      <c r="I42" s="19"/>
      <c r="J42" s="21"/>
    </row>
    <row r="43" spans="1:10" ht="14.25">
      <c r="A43" s="83" t="s">
        <v>21</v>
      </c>
      <c r="B43" s="126"/>
      <c r="C43" s="126"/>
      <c r="D43" s="126"/>
      <c r="E43" s="126"/>
      <c r="F43" s="126"/>
      <c r="G43" s="126"/>
      <c r="H43" s="126"/>
      <c r="I43" s="126"/>
      <c r="J43" s="127"/>
    </row>
    <row r="44" spans="1:10" ht="14.25">
      <c r="A44" s="126"/>
      <c r="B44" s="126"/>
      <c r="C44" s="126"/>
      <c r="D44" s="126"/>
      <c r="E44" s="126"/>
      <c r="F44" s="126"/>
      <c r="G44" s="126"/>
      <c r="H44" s="126"/>
      <c r="I44" s="126"/>
      <c r="J44" s="127"/>
    </row>
    <row r="45" spans="1:10" ht="15">
      <c r="A45" s="128" t="s">
        <v>22</v>
      </c>
      <c r="B45" s="129">
        <v>51</v>
      </c>
      <c r="C45" s="129"/>
      <c r="D45" s="129">
        <v>48.22</v>
      </c>
      <c r="E45" s="129"/>
      <c r="F45" s="129">
        <v>50.68</v>
      </c>
      <c r="G45" s="129"/>
      <c r="H45" s="129">
        <f>F45-D45</f>
        <v>2.460000000000001</v>
      </c>
      <c r="I45" s="130"/>
      <c r="J45" s="131">
        <f>H45/D45</f>
        <v>0.05101617586063876</v>
      </c>
    </row>
    <row r="46" spans="1:10" ht="15">
      <c r="A46" s="132"/>
      <c r="B46" s="133"/>
      <c r="C46" s="130"/>
      <c r="D46" s="133"/>
      <c r="E46" s="130"/>
      <c r="F46" s="133"/>
      <c r="G46" s="132"/>
      <c r="H46" s="134"/>
      <c r="I46" s="130"/>
      <c r="J46" s="133"/>
    </row>
    <row r="47" spans="1:10" ht="15">
      <c r="A47" s="128" t="s">
        <v>23</v>
      </c>
      <c r="B47" s="135">
        <v>69.21</v>
      </c>
      <c r="C47" s="136"/>
      <c r="D47" s="135">
        <v>65.79</v>
      </c>
      <c r="E47" s="135"/>
      <c r="F47" s="135">
        <v>68.99</v>
      </c>
      <c r="G47" s="135"/>
      <c r="H47" s="137">
        <f>F47-D47</f>
        <v>3.1999999999999886</v>
      </c>
      <c r="I47" s="130"/>
      <c r="J47" s="131">
        <f>H47/D47</f>
        <v>0.048639610883112756</v>
      </c>
    </row>
    <row r="48" spans="1:10" ht="15">
      <c r="A48" s="132"/>
      <c r="B48" s="133"/>
      <c r="C48" s="130"/>
      <c r="D48" s="133"/>
      <c r="E48" s="130"/>
      <c r="F48" s="133"/>
      <c r="G48" s="132"/>
      <c r="H48" s="134"/>
      <c r="I48" s="130"/>
      <c r="J48" s="133"/>
    </row>
    <row r="49" spans="1:10" ht="15">
      <c r="A49" s="128" t="s">
        <v>24</v>
      </c>
      <c r="B49" s="135">
        <v>67.22</v>
      </c>
      <c r="C49" s="136"/>
      <c r="D49" s="135">
        <v>81.98</v>
      </c>
      <c r="E49" s="135"/>
      <c r="F49" s="135">
        <v>84.21</v>
      </c>
      <c r="G49" s="135"/>
      <c r="H49" s="137">
        <f>F49-D49</f>
        <v>2.2299999999999898</v>
      </c>
      <c r="I49" s="130"/>
      <c r="J49" s="131">
        <f>H49/D49</f>
        <v>0.02720175652598182</v>
      </c>
    </row>
    <row r="50" spans="1:10" ht="15">
      <c r="A50" s="132"/>
      <c r="B50" s="133"/>
      <c r="C50" s="130"/>
      <c r="D50" s="133"/>
      <c r="E50" s="130"/>
      <c r="F50" s="133"/>
      <c r="G50" s="132"/>
      <c r="H50" s="134"/>
      <c r="I50" s="130"/>
      <c r="J50" s="133"/>
    </row>
    <row r="51" spans="1:10" ht="15">
      <c r="A51" s="128" t="s">
        <v>25</v>
      </c>
      <c r="B51" s="135">
        <v>65.92</v>
      </c>
      <c r="C51" s="136"/>
      <c r="D51" s="135">
        <v>63.85</v>
      </c>
      <c r="E51" s="135"/>
      <c r="F51" s="135">
        <v>67.41</v>
      </c>
      <c r="G51" s="135"/>
      <c r="H51" s="137">
        <f>F51-D51</f>
        <v>3.559999999999995</v>
      </c>
      <c r="I51" s="130"/>
      <c r="J51" s="131">
        <f>H51/D51</f>
        <v>0.05575567736883313</v>
      </c>
    </row>
    <row r="52" spans="1:10" ht="15">
      <c r="A52" s="83"/>
      <c r="B52" s="133"/>
      <c r="C52" s="130"/>
      <c r="D52" s="133"/>
      <c r="E52" s="138"/>
      <c r="F52" s="133"/>
      <c r="G52" s="138"/>
      <c r="H52" s="133"/>
      <c r="I52" s="130"/>
      <c r="J52" s="133"/>
    </row>
    <row r="53" spans="1:10" ht="15">
      <c r="A53" s="128" t="s">
        <v>26</v>
      </c>
      <c r="B53" s="135">
        <v>74.61</v>
      </c>
      <c r="C53" s="136"/>
      <c r="D53" s="135">
        <v>71.64</v>
      </c>
      <c r="E53" s="135"/>
      <c r="F53" s="135">
        <v>74.35</v>
      </c>
      <c r="G53" s="135"/>
      <c r="H53" s="137">
        <f>F53-D53</f>
        <v>2.7099999999999937</v>
      </c>
      <c r="I53" s="130"/>
      <c r="J53" s="131">
        <f>H53/D53</f>
        <v>0.037828029034059095</v>
      </c>
    </row>
    <row r="54" spans="1:10" ht="15">
      <c r="A54" s="132"/>
      <c r="B54" s="133"/>
      <c r="C54" s="130"/>
      <c r="D54" s="133"/>
      <c r="E54" s="130"/>
      <c r="F54" s="133"/>
      <c r="G54" s="132"/>
      <c r="H54" s="134"/>
      <c r="I54" s="130"/>
      <c r="J54" s="133"/>
    </row>
    <row r="55" spans="1:10" ht="15">
      <c r="A55" s="128" t="s">
        <v>27</v>
      </c>
      <c r="B55" s="135">
        <v>134.03</v>
      </c>
      <c r="C55" s="136"/>
      <c r="D55" s="135">
        <v>127.06</v>
      </c>
      <c r="E55" s="135"/>
      <c r="F55" s="135">
        <v>129.71</v>
      </c>
      <c r="G55" s="135"/>
      <c r="H55" s="137">
        <f>F55-D55</f>
        <v>2.6500000000000057</v>
      </c>
      <c r="I55" s="130"/>
      <c r="J55" s="131">
        <f>H55/D55</f>
        <v>0.020856288367700343</v>
      </c>
    </row>
    <row r="56" spans="1:10" ht="15">
      <c r="A56" s="132"/>
      <c r="B56" s="133"/>
      <c r="C56" s="130"/>
      <c r="D56" s="133"/>
      <c r="E56" s="130"/>
      <c r="F56" s="133"/>
      <c r="G56" s="132"/>
      <c r="H56" s="134"/>
      <c r="I56" s="130"/>
      <c r="J56" s="133"/>
    </row>
    <row r="57" spans="1:10" ht="15">
      <c r="A57" s="139" t="s">
        <v>28</v>
      </c>
      <c r="B57" s="135">
        <v>103.58</v>
      </c>
      <c r="C57" s="135"/>
      <c r="D57" s="135">
        <v>102.76</v>
      </c>
      <c r="E57" s="140"/>
      <c r="F57" s="135">
        <v>105.33</v>
      </c>
      <c r="G57" s="135"/>
      <c r="H57" s="137">
        <f>F57-D57</f>
        <v>2.569999999999993</v>
      </c>
      <c r="I57" s="140"/>
      <c r="J57" s="131">
        <f>H57/D57</f>
        <v>0.0250097314130011</v>
      </c>
    </row>
    <row r="58" spans="1:10" ht="15">
      <c r="A58" s="132"/>
      <c r="B58" s="143"/>
      <c r="C58" s="144"/>
      <c r="D58" s="143"/>
      <c r="E58" s="144"/>
      <c r="F58" s="143"/>
      <c r="G58" s="145"/>
      <c r="H58" s="143"/>
      <c r="I58" s="144"/>
      <c r="J58" s="143"/>
    </row>
    <row r="59" spans="1:10" ht="15">
      <c r="A59" s="83" t="s">
        <v>29</v>
      </c>
      <c r="B59" s="141">
        <f>B45+B47+B49+B51+B53+B55+B57</f>
        <v>565.57</v>
      </c>
      <c r="C59" s="129"/>
      <c r="D59" s="141">
        <f>D45+D47+D49+D51+D53+D55+D57</f>
        <v>561.3000000000001</v>
      </c>
      <c r="E59" s="129"/>
      <c r="F59" s="141">
        <f>F45+F47+F49+F51+F53+F55+F57</f>
        <v>580.6800000000001</v>
      </c>
      <c r="G59" s="129"/>
      <c r="H59" s="141">
        <f>F59-D59</f>
        <v>19.379999999999995</v>
      </c>
      <c r="I59" s="130"/>
      <c r="J59" s="142">
        <f>H59/D59</f>
        <v>0.03452699091394975</v>
      </c>
    </row>
    <row r="60" spans="1:10" ht="13.5" thickBot="1">
      <c r="A60" s="25"/>
      <c r="B60" s="26"/>
      <c r="C60" s="26"/>
      <c r="D60" s="26"/>
      <c r="E60" s="26"/>
      <c r="F60" s="26"/>
      <c r="G60" s="26"/>
      <c r="H60" s="26"/>
      <c r="I60" s="27"/>
      <c r="J60" s="28"/>
    </row>
    <row r="61" spans="1:10" ht="7.5" customHeight="1">
      <c r="A61" s="29"/>
      <c r="B61" s="30"/>
      <c r="C61" s="31"/>
      <c r="D61" s="30"/>
      <c r="E61" s="30"/>
      <c r="F61" s="30"/>
      <c r="G61" s="31"/>
      <c r="H61" s="32"/>
      <c r="I61" s="30"/>
      <c r="J61" s="33"/>
    </row>
    <row r="62" spans="1:10" ht="12.75">
      <c r="A62" s="34"/>
      <c r="B62" s="35"/>
      <c r="C62" s="35"/>
      <c r="D62" s="35"/>
      <c r="E62" s="30"/>
      <c r="F62" s="30"/>
      <c r="G62" s="30"/>
      <c r="H62" s="30"/>
      <c r="I62" s="30"/>
      <c r="J62" s="24"/>
    </row>
    <row r="63" spans="1:10" ht="15.75">
      <c r="A63" s="78" t="s">
        <v>82</v>
      </c>
      <c r="B63" s="78"/>
      <c r="C63" s="78"/>
      <c r="D63" s="78"/>
      <c r="E63" s="78"/>
      <c r="F63" s="78"/>
      <c r="G63" s="78"/>
      <c r="H63" s="78"/>
      <c r="I63" s="78"/>
      <c r="J63" s="78"/>
    </row>
    <row r="64" spans="1:10" ht="12.75">
      <c r="A64" s="79" t="s">
        <v>73</v>
      </c>
      <c r="B64" s="80"/>
      <c r="C64" s="80"/>
      <c r="D64" s="80"/>
      <c r="E64" s="80"/>
      <c r="F64" s="80"/>
      <c r="G64" s="80"/>
      <c r="H64" s="79"/>
      <c r="I64" s="80"/>
      <c r="J64" s="81"/>
    </row>
    <row r="65" spans="1:10" ht="13.5" thickBot="1">
      <c r="A65" s="74"/>
      <c r="B65" s="74"/>
      <c r="C65" s="74"/>
      <c r="D65" s="74"/>
      <c r="E65" s="74"/>
      <c r="F65" s="74"/>
      <c r="G65" s="75"/>
      <c r="H65" s="74"/>
      <c r="I65" s="74"/>
      <c r="J65" s="76"/>
    </row>
    <row r="66" spans="1:10" ht="15">
      <c r="A66" s="89"/>
      <c r="B66" s="292"/>
      <c r="C66" s="89"/>
      <c r="D66" s="292" t="s">
        <v>2</v>
      </c>
      <c r="E66" s="89"/>
      <c r="F66" s="293"/>
      <c r="G66" s="89"/>
      <c r="H66" s="294" t="s">
        <v>80</v>
      </c>
      <c r="I66" s="294"/>
      <c r="J66" s="295"/>
    </row>
    <row r="67" spans="1:10" ht="15">
      <c r="A67" s="293" t="s">
        <v>0</v>
      </c>
      <c r="B67" s="296" t="s">
        <v>1</v>
      </c>
      <c r="C67" s="297"/>
      <c r="D67" s="298" t="s">
        <v>74</v>
      </c>
      <c r="E67" s="299"/>
      <c r="F67" s="300" t="s">
        <v>3</v>
      </c>
      <c r="G67" s="132"/>
      <c r="H67" s="301" t="s">
        <v>2</v>
      </c>
      <c r="I67" s="301"/>
      <c r="J67" s="302"/>
    </row>
    <row r="68" spans="1:10" ht="15.75" thickBot="1">
      <c r="A68" s="303"/>
      <c r="B68" s="304" t="s">
        <v>76</v>
      </c>
      <c r="C68" s="305"/>
      <c r="D68" s="304" t="s">
        <v>75</v>
      </c>
      <c r="E68" s="305"/>
      <c r="F68" s="304" t="s">
        <v>77</v>
      </c>
      <c r="G68" s="303"/>
      <c r="H68" s="306" t="s">
        <v>78</v>
      </c>
      <c r="I68" s="306"/>
      <c r="J68" s="307" t="s">
        <v>79</v>
      </c>
    </row>
    <row r="70" spans="1:10" ht="14.25">
      <c r="A70" s="146" t="s">
        <v>30</v>
      </c>
      <c r="B70" s="147"/>
      <c r="C70" s="147"/>
      <c r="D70" s="147"/>
      <c r="E70" s="147"/>
      <c r="F70" s="147"/>
      <c r="G70" s="147"/>
      <c r="H70" s="147"/>
      <c r="I70" s="147"/>
      <c r="J70" s="148"/>
    </row>
    <row r="71" spans="1:10" ht="14.25">
      <c r="A71" s="147"/>
      <c r="B71" s="147"/>
      <c r="C71" s="147"/>
      <c r="D71" s="147"/>
      <c r="E71" s="147"/>
      <c r="F71" s="149"/>
      <c r="G71" s="147"/>
      <c r="H71" s="147"/>
      <c r="I71" s="147"/>
      <c r="J71" s="148"/>
    </row>
    <row r="72" spans="1:10" ht="15">
      <c r="A72" s="150" t="s">
        <v>83</v>
      </c>
      <c r="B72" s="151">
        <f>+B73+B74</f>
        <v>238.4</v>
      </c>
      <c r="C72" s="152"/>
      <c r="D72" s="151">
        <f>+D73+D74</f>
        <v>233.43</v>
      </c>
      <c r="E72" s="153"/>
      <c r="F72" s="151">
        <f>+F73+F74</f>
        <v>239.79</v>
      </c>
      <c r="G72" s="153"/>
      <c r="H72" s="151">
        <f>F72-D72</f>
        <v>6.359999999999985</v>
      </c>
      <c r="I72" s="154"/>
      <c r="J72" s="155">
        <f>H72/D72</f>
        <v>0.02724585528852326</v>
      </c>
    </row>
    <row r="73" spans="1:10" ht="15">
      <c r="A73" s="156" t="s">
        <v>31</v>
      </c>
      <c r="B73" s="157">
        <v>156.65</v>
      </c>
      <c r="C73" s="158"/>
      <c r="D73" s="157">
        <v>153.38</v>
      </c>
      <c r="E73" s="158"/>
      <c r="F73" s="157">
        <v>158.69</v>
      </c>
      <c r="G73" s="158"/>
      <c r="H73" s="157">
        <f>F73-D73</f>
        <v>5.310000000000002</v>
      </c>
      <c r="I73" s="159"/>
      <c r="J73" s="160">
        <f>H73/D73</f>
        <v>0.03461989829182424</v>
      </c>
    </row>
    <row r="74" spans="1:10" ht="15">
      <c r="A74" s="156" t="s">
        <v>32</v>
      </c>
      <c r="B74" s="161">
        <v>81.75</v>
      </c>
      <c r="C74" s="162"/>
      <c r="D74" s="161">
        <v>80.05</v>
      </c>
      <c r="E74" s="161"/>
      <c r="F74" s="161">
        <v>81.1</v>
      </c>
      <c r="G74" s="161"/>
      <c r="H74" s="161">
        <f>F74-D74</f>
        <v>1.0499999999999972</v>
      </c>
      <c r="I74" s="159"/>
      <c r="J74" s="160">
        <f>H74/D74</f>
        <v>0.013116801998750746</v>
      </c>
    </row>
    <row r="75" spans="1:10" ht="15">
      <c r="A75" s="163"/>
      <c r="B75" s="164"/>
      <c r="C75" s="163"/>
      <c r="D75" s="164"/>
      <c r="E75" s="164"/>
      <c r="F75" s="164"/>
      <c r="G75" s="163"/>
      <c r="H75" s="164"/>
      <c r="I75" s="163"/>
      <c r="J75" s="165"/>
    </row>
    <row r="76" spans="1:10" ht="15">
      <c r="A76" s="150" t="s">
        <v>84</v>
      </c>
      <c r="B76" s="153">
        <f>+B77+B78</f>
        <v>152.03</v>
      </c>
      <c r="C76" s="153"/>
      <c r="D76" s="153">
        <f>+D77+D78</f>
        <v>148.96</v>
      </c>
      <c r="E76" s="153"/>
      <c r="F76" s="153">
        <f>+F77+F78</f>
        <v>154.07</v>
      </c>
      <c r="G76" s="153"/>
      <c r="H76" s="153">
        <f>F76-D76</f>
        <v>5.109999999999985</v>
      </c>
      <c r="I76" s="154"/>
      <c r="J76" s="155">
        <f>H76/D76</f>
        <v>0.034304511278195386</v>
      </c>
    </row>
    <row r="77" spans="1:10" ht="15">
      <c r="A77" s="156" t="s">
        <v>33</v>
      </c>
      <c r="B77" s="161">
        <v>119.75</v>
      </c>
      <c r="C77" s="162"/>
      <c r="D77" s="161">
        <v>115.19</v>
      </c>
      <c r="E77" s="161"/>
      <c r="F77" s="161">
        <v>119.73</v>
      </c>
      <c r="G77" s="161"/>
      <c r="H77" s="161">
        <f>F77-D77</f>
        <v>4.540000000000006</v>
      </c>
      <c r="I77" s="159"/>
      <c r="J77" s="160">
        <f>H77/D77</f>
        <v>0.039413143502040164</v>
      </c>
    </row>
    <row r="78" spans="1:10" ht="15">
      <c r="A78" s="156" t="s">
        <v>34</v>
      </c>
      <c r="B78" s="161">
        <v>32.28</v>
      </c>
      <c r="C78" s="166"/>
      <c r="D78" s="161">
        <v>33.77</v>
      </c>
      <c r="E78" s="161"/>
      <c r="F78" s="161">
        <v>34.34</v>
      </c>
      <c r="G78" s="161"/>
      <c r="H78" s="161">
        <f>F78-D78</f>
        <v>0.5700000000000003</v>
      </c>
      <c r="I78" s="159"/>
      <c r="J78" s="160">
        <f>H78/D78</f>
        <v>0.016878886585726983</v>
      </c>
    </row>
    <row r="79" spans="1:10" ht="15">
      <c r="A79" s="163"/>
      <c r="B79" s="167"/>
      <c r="C79" s="163"/>
      <c r="D79" s="167"/>
      <c r="E79" s="164"/>
      <c r="F79" s="167"/>
      <c r="G79" s="163"/>
      <c r="H79" s="167"/>
      <c r="I79" s="163"/>
      <c r="J79" s="168"/>
    </row>
    <row r="80" spans="1:10" ht="15">
      <c r="A80" s="150" t="s">
        <v>85</v>
      </c>
      <c r="B80" s="153">
        <f>+B81+B82+B83</f>
        <v>322.98</v>
      </c>
      <c r="C80" s="153"/>
      <c r="D80" s="153">
        <f>+D81+D82+D83</f>
        <v>311.77</v>
      </c>
      <c r="E80" s="153"/>
      <c r="F80" s="153">
        <f>+F81+F82+F83</f>
        <v>315.24</v>
      </c>
      <c r="G80" s="153"/>
      <c r="H80" s="153">
        <f>F80-D80</f>
        <v>3.4700000000000273</v>
      </c>
      <c r="I80" s="154"/>
      <c r="J80" s="155">
        <f>H80/D80</f>
        <v>0.011129999679250819</v>
      </c>
    </row>
    <row r="81" spans="1:10" ht="15">
      <c r="A81" s="156" t="s">
        <v>35</v>
      </c>
      <c r="B81" s="161">
        <v>120.35</v>
      </c>
      <c r="C81" s="162"/>
      <c r="D81" s="161">
        <v>115.98</v>
      </c>
      <c r="E81" s="161"/>
      <c r="F81" s="161">
        <v>117.28</v>
      </c>
      <c r="G81" s="161"/>
      <c r="H81" s="161">
        <f>F81-D81</f>
        <v>1.2999999999999972</v>
      </c>
      <c r="I81" s="159"/>
      <c r="J81" s="160">
        <f>H81/D81</f>
        <v>0.011208829108466952</v>
      </c>
    </row>
    <row r="82" spans="1:10" ht="15">
      <c r="A82" s="156" t="s">
        <v>36</v>
      </c>
      <c r="B82" s="161">
        <v>118.4</v>
      </c>
      <c r="C82" s="162"/>
      <c r="D82" s="161">
        <v>113.7</v>
      </c>
      <c r="E82" s="161"/>
      <c r="F82" s="161">
        <v>114.97</v>
      </c>
      <c r="G82" s="161"/>
      <c r="H82" s="161">
        <f>F82-D82</f>
        <v>1.269999999999996</v>
      </c>
      <c r="I82" s="159"/>
      <c r="J82" s="160">
        <f>H82/D82</f>
        <v>0.011169744942831978</v>
      </c>
    </row>
    <row r="83" spans="1:10" ht="15">
      <c r="A83" s="156" t="s">
        <v>37</v>
      </c>
      <c r="B83" s="161">
        <v>84.23</v>
      </c>
      <c r="C83" s="161"/>
      <c r="D83" s="161">
        <v>82.09</v>
      </c>
      <c r="E83" s="161"/>
      <c r="F83" s="161">
        <v>82.99</v>
      </c>
      <c r="G83" s="161"/>
      <c r="H83" s="161">
        <f>F83-D83</f>
        <v>0.8999999999999915</v>
      </c>
      <c r="I83" s="159"/>
      <c r="J83" s="160">
        <f>H83/D83</f>
        <v>0.010963576562309556</v>
      </c>
    </row>
    <row r="84" spans="1:10" ht="15">
      <c r="A84" s="163"/>
      <c r="B84" s="169"/>
      <c r="C84" s="169"/>
      <c r="D84" s="169"/>
      <c r="E84" s="169"/>
      <c r="F84" s="169"/>
      <c r="G84" s="169"/>
      <c r="H84" s="169"/>
      <c r="I84" s="169"/>
      <c r="J84" s="170"/>
    </row>
    <row r="85" spans="1:10" ht="15">
      <c r="A85" s="146" t="s">
        <v>95</v>
      </c>
      <c r="B85" s="151">
        <f>B72+B76+B80</f>
        <v>713.4100000000001</v>
      </c>
      <c r="C85" s="171"/>
      <c r="D85" s="151">
        <f>D72+D76+D80</f>
        <v>694.16</v>
      </c>
      <c r="E85" s="171"/>
      <c r="F85" s="151">
        <f>F72+F76+F80</f>
        <v>709.1</v>
      </c>
      <c r="G85" s="171"/>
      <c r="H85" s="151">
        <f>F85-D85</f>
        <v>14.940000000000055</v>
      </c>
      <c r="I85" s="163"/>
      <c r="J85" s="155">
        <f>H85/D85</f>
        <v>0.02152241558142223</v>
      </c>
    </row>
    <row r="86" spans="1:10" ht="13.5" thickBot="1">
      <c r="A86" s="36"/>
      <c r="B86" s="37"/>
      <c r="C86" s="36"/>
      <c r="D86" s="36"/>
      <c r="E86" s="36"/>
      <c r="F86" s="36"/>
      <c r="G86" s="36"/>
      <c r="H86" s="36"/>
      <c r="I86" s="36"/>
      <c r="J86" s="38"/>
    </row>
    <row r="87" spans="1:10" ht="12.75">
      <c r="A87" s="39"/>
      <c r="B87" s="40"/>
      <c r="C87" s="39"/>
      <c r="D87" s="39"/>
      <c r="E87" s="40"/>
      <c r="F87" s="40"/>
      <c r="G87" s="40"/>
      <c r="H87" s="40"/>
      <c r="I87" s="40"/>
      <c r="J87" s="41"/>
    </row>
    <row r="88" spans="1:10" ht="14.25">
      <c r="A88" s="172" t="s">
        <v>38</v>
      </c>
      <c r="B88" s="173"/>
      <c r="C88" s="173"/>
      <c r="D88" s="173"/>
      <c r="E88" s="173"/>
      <c r="F88" s="173"/>
      <c r="G88" s="173"/>
      <c r="H88" s="173"/>
      <c r="I88" s="173"/>
      <c r="J88" s="174"/>
    </row>
    <row r="89" spans="1:10" ht="15">
      <c r="A89" s="43"/>
      <c r="B89" s="173"/>
      <c r="C89" s="173"/>
      <c r="D89" s="173"/>
      <c r="E89" s="173"/>
      <c r="F89" s="173"/>
      <c r="G89" s="173"/>
      <c r="H89" s="173"/>
      <c r="I89" s="173"/>
      <c r="J89" s="174"/>
    </row>
    <row r="90" spans="1:10" ht="15">
      <c r="A90" s="175" t="s">
        <v>39</v>
      </c>
      <c r="B90" s="176">
        <v>196.63</v>
      </c>
      <c r="C90" s="176"/>
      <c r="D90" s="176">
        <v>195.1</v>
      </c>
      <c r="E90" s="176"/>
      <c r="F90" s="176">
        <v>198.64</v>
      </c>
      <c r="G90" s="176"/>
      <c r="H90" s="176">
        <f>F90-D90</f>
        <v>3.539999999999992</v>
      </c>
      <c r="I90" s="177"/>
      <c r="J90" s="178">
        <f>H90/D90</f>
        <v>0.018144541260891812</v>
      </c>
    </row>
    <row r="91" spans="1:10" ht="15">
      <c r="A91" s="177"/>
      <c r="B91" s="179"/>
      <c r="C91" s="177"/>
      <c r="D91" s="179"/>
      <c r="E91" s="177"/>
      <c r="F91" s="179"/>
      <c r="G91" s="177"/>
      <c r="H91" s="180"/>
      <c r="I91" s="177"/>
      <c r="J91" s="179"/>
    </row>
    <row r="92" spans="1:10" ht="15">
      <c r="A92" s="175" t="s">
        <v>40</v>
      </c>
      <c r="B92" s="181">
        <v>185.12</v>
      </c>
      <c r="C92" s="181"/>
      <c r="D92" s="181">
        <v>179.45</v>
      </c>
      <c r="E92" s="181"/>
      <c r="F92" s="181">
        <v>181.37</v>
      </c>
      <c r="G92" s="181"/>
      <c r="H92" s="181">
        <f>F92-D92</f>
        <v>1.920000000000016</v>
      </c>
      <c r="I92" s="177"/>
      <c r="J92" s="178">
        <f>H92/D92</f>
        <v>0.01069935915296749</v>
      </c>
    </row>
    <row r="93" spans="1:10" ht="15">
      <c r="A93" s="177"/>
      <c r="B93" s="179"/>
      <c r="C93" s="177"/>
      <c r="D93" s="179"/>
      <c r="E93" s="177"/>
      <c r="F93" s="179"/>
      <c r="G93" s="177"/>
      <c r="H93" s="180"/>
      <c r="I93" s="177"/>
      <c r="J93" s="179"/>
    </row>
    <row r="94" spans="1:10" ht="15">
      <c r="A94" s="175" t="s">
        <v>41</v>
      </c>
      <c r="B94" s="181">
        <v>250.65</v>
      </c>
      <c r="C94" s="181"/>
      <c r="D94" s="181">
        <v>240.5</v>
      </c>
      <c r="E94" s="181"/>
      <c r="F94" s="181">
        <v>245.7</v>
      </c>
      <c r="G94" s="181"/>
      <c r="H94" s="181">
        <f>F94-D94</f>
        <v>5.199999999999989</v>
      </c>
      <c r="I94" s="177"/>
      <c r="J94" s="178">
        <f>H94/D94</f>
        <v>0.021621621621621574</v>
      </c>
    </row>
    <row r="95" spans="1:10" ht="15">
      <c r="A95" s="177"/>
      <c r="B95" s="179"/>
      <c r="C95" s="177"/>
      <c r="D95" s="179"/>
      <c r="E95" s="177"/>
      <c r="F95" s="179"/>
      <c r="G95" s="177"/>
      <c r="H95" s="180"/>
      <c r="I95" s="177"/>
      <c r="J95" s="179"/>
    </row>
    <row r="96" spans="1:10" ht="15">
      <c r="A96" s="177" t="s">
        <v>42</v>
      </c>
      <c r="B96" s="182">
        <v>200.35</v>
      </c>
      <c r="C96" s="183"/>
      <c r="D96" s="182">
        <v>200.38</v>
      </c>
      <c r="E96" s="182"/>
      <c r="F96" s="182">
        <v>200.38</v>
      </c>
      <c r="G96" s="182"/>
      <c r="H96" s="181">
        <f>F96-D96</f>
        <v>0</v>
      </c>
      <c r="I96" s="177"/>
      <c r="J96" s="178">
        <f>H96/D96</f>
        <v>0</v>
      </c>
    </row>
    <row r="97" spans="1:10" ht="15">
      <c r="A97" s="177"/>
      <c r="B97" s="179"/>
      <c r="C97" s="177"/>
      <c r="D97" s="179"/>
      <c r="E97" s="177"/>
      <c r="F97" s="179"/>
      <c r="G97" s="177"/>
      <c r="H97" s="180"/>
      <c r="I97" s="177"/>
      <c r="J97" s="179"/>
    </row>
    <row r="98" spans="1:10" ht="15">
      <c r="A98" s="175" t="s">
        <v>43</v>
      </c>
      <c r="B98" s="181">
        <v>227.77</v>
      </c>
      <c r="C98" s="181"/>
      <c r="D98" s="181">
        <v>224.94</v>
      </c>
      <c r="E98" s="181"/>
      <c r="F98" s="181">
        <v>230.14</v>
      </c>
      <c r="G98" s="181"/>
      <c r="H98" s="181">
        <f>F98-D98</f>
        <v>5.199999999999989</v>
      </c>
      <c r="I98" s="177"/>
      <c r="J98" s="178">
        <f>H98/D98</f>
        <v>0.023117275717969187</v>
      </c>
    </row>
    <row r="99" spans="1:10" ht="15">
      <c r="A99" s="177"/>
      <c r="B99" s="179"/>
      <c r="C99" s="177"/>
      <c r="D99" s="179"/>
      <c r="E99" s="177"/>
      <c r="F99" s="179"/>
      <c r="G99" s="177"/>
      <c r="H99" s="180"/>
      <c r="I99" s="177"/>
      <c r="J99" s="179"/>
    </row>
    <row r="100" spans="1:10" ht="15">
      <c r="A100" s="177" t="s">
        <v>44</v>
      </c>
      <c r="B100" s="181">
        <v>31.07</v>
      </c>
      <c r="C100" s="181"/>
      <c r="D100" s="181">
        <v>29.49</v>
      </c>
      <c r="E100" s="181"/>
      <c r="F100" s="181">
        <v>30</v>
      </c>
      <c r="G100" s="181"/>
      <c r="H100" s="181">
        <f>F100-D100</f>
        <v>0.5100000000000016</v>
      </c>
      <c r="I100" s="177"/>
      <c r="J100" s="178">
        <f>H100/D100</f>
        <v>0.017293997965412058</v>
      </c>
    </row>
    <row r="101" spans="1:10" ht="15">
      <c r="A101" s="177"/>
      <c r="B101" s="184"/>
      <c r="C101" s="185"/>
      <c r="D101" s="184"/>
      <c r="E101" s="185"/>
      <c r="F101" s="184"/>
      <c r="G101" s="185"/>
      <c r="H101" s="186"/>
      <c r="I101" s="185"/>
      <c r="J101" s="184"/>
    </row>
    <row r="102" spans="1:10" ht="15">
      <c r="A102" s="172" t="s">
        <v>45</v>
      </c>
      <c r="B102" s="187">
        <f>B90+B92+B94+B96+B98+B100</f>
        <v>1091.59</v>
      </c>
      <c r="C102" s="188"/>
      <c r="D102" s="187">
        <f>D90+D92+D94+D96+D98+D100</f>
        <v>1069.86</v>
      </c>
      <c r="E102" s="189"/>
      <c r="F102" s="187">
        <f>F90+F92+F94+F96+F98+F100</f>
        <v>1086.23</v>
      </c>
      <c r="G102" s="189"/>
      <c r="H102" s="190">
        <f>F102-D102</f>
        <v>16.37000000000012</v>
      </c>
      <c r="I102" s="177"/>
      <c r="J102" s="191">
        <f>H102/D102</f>
        <v>0.015301067429383395</v>
      </c>
    </row>
    <row r="103" spans="1:10" s="68" customFormat="1" ht="19.5" customHeight="1" thickBot="1">
      <c r="A103" s="25"/>
      <c r="B103" s="26"/>
      <c r="C103" s="26"/>
      <c r="D103" s="26"/>
      <c r="E103" s="26"/>
      <c r="F103" s="26"/>
      <c r="G103" s="26"/>
      <c r="H103" s="26"/>
      <c r="I103" s="27"/>
      <c r="J103" s="28"/>
    </row>
    <row r="104" spans="1:10" s="68" customFormat="1" ht="14.25" customHeight="1">
      <c r="A104" s="66"/>
      <c r="B104" s="23"/>
      <c r="C104" s="23"/>
      <c r="D104" s="23"/>
      <c r="E104" s="23"/>
      <c r="F104" s="23"/>
      <c r="G104" s="23"/>
      <c r="H104" s="23"/>
      <c r="I104" s="67"/>
      <c r="J104" s="24"/>
    </row>
    <row r="105" spans="1:10" ht="14.25">
      <c r="A105" s="192" t="s">
        <v>46</v>
      </c>
      <c r="B105" s="193"/>
      <c r="C105" s="193"/>
      <c r="D105" s="193"/>
      <c r="E105" s="193"/>
      <c r="F105" s="194"/>
      <c r="G105" s="193"/>
      <c r="H105" s="193"/>
      <c r="I105" s="193"/>
      <c r="J105" s="195"/>
    </row>
    <row r="106" spans="1:10" ht="15">
      <c r="A106" s="44"/>
      <c r="B106" s="193"/>
      <c r="C106" s="193"/>
      <c r="D106" s="193"/>
      <c r="E106" s="193"/>
      <c r="F106" s="194"/>
      <c r="G106" s="193"/>
      <c r="H106" s="193"/>
      <c r="I106" s="193"/>
      <c r="J106" s="195"/>
    </row>
    <row r="107" spans="1:10" ht="18">
      <c r="A107" s="196" t="s">
        <v>47</v>
      </c>
      <c r="B107" s="197">
        <v>86.434786</v>
      </c>
      <c r="C107" s="198"/>
      <c r="D107" s="197">
        <v>91.99</v>
      </c>
      <c r="E107" s="197"/>
      <c r="F107" s="197">
        <v>92.8</v>
      </c>
      <c r="G107" s="197"/>
      <c r="H107" s="199">
        <f>F107-D107</f>
        <v>0.8100000000000023</v>
      </c>
      <c r="I107" s="200"/>
      <c r="J107" s="201">
        <f>H107/D107</f>
        <v>0.008805304924448335</v>
      </c>
    </row>
    <row r="108" spans="1:10" ht="15">
      <c r="A108" s="202"/>
      <c r="B108" s="203"/>
      <c r="C108" s="204"/>
      <c r="D108" s="203"/>
      <c r="E108" s="205"/>
      <c r="F108" s="203"/>
      <c r="G108" s="202"/>
      <c r="H108" s="203"/>
      <c r="I108" s="205"/>
      <c r="J108" s="203"/>
    </row>
    <row r="109" spans="1:10" ht="18">
      <c r="A109" s="196" t="s">
        <v>48</v>
      </c>
      <c r="B109" s="206">
        <v>71.492347</v>
      </c>
      <c r="C109" s="207"/>
      <c r="D109" s="206">
        <v>78.97</v>
      </c>
      <c r="E109" s="206"/>
      <c r="F109" s="206">
        <v>79.84</v>
      </c>
      <c r="G109" s="206"/>
      <c r="H109" s="206">
        <f>F109-D109</f>
        <v>0.8700000000000045</v>
      </c>
      <c r="I109" s="200"/>
      <c r="J109" s="201">
        <f>H109/D109</f>
        <v>0.01101684183867297</v>
      </c>
    </row>
    <row r="110" spans="1:10" ht="14.25">
      <c r="A110" s="193"/>
      <c r="B110" s="193"/>
      <c r="C110" s="193"/>
      <c r="D110" s="193"/>
      <c r="E110" s="193"/>
      <c r="F110" s="193"/>
      <c r="G110" s="193"/>
      <c r="H110" s="193"/>
      <c r="I110" s="193"/>
      <c r="J110" s="195"/>
    </row>
    <row r="111" spans="1:10" ht="15">
      <c r="A111" s="196" t="s">
        <v>49</v>
      </c>
      <c r="B111" s="208">
        <v>26.368622</v>
      </c>
      <c r="C111" s="208"/>
      <c r="D111" s="208">
        <v>25.94</v>
      </c>
      <c r="E111" s="208"/>
      <c r="F111" s="208">
        <v>26.15</v>
      </c>
      <c r="G111" s="208"/>
      <c r="H111" s="208">
        <f>F111-D111</f>
        <v>0.2099999999999973</v>
      </c>
      <c r="I111" s="204"/>
      <c r="J111" s="201">
        <f>H111/D111</f>
        <v>0.008095605242868053</v>
      </c>
    </row>
    <row r="112" spans="1:10" ht="15">
      <c r="A112" s="202"/>
      <c r="B112" s="209"/>
      <c r="C112" s="209"/>
      <c r="D112" s="209"/>
      <c r="E112" s="209"/>
      <c r="F112" s="209"/>
      <c r="G112" s="209"/>
      <c r="H112" s="209"/>
      <c r="I112" s="209"/>
      <c r="J112" s="210"/>
    </row>
    <row r="113" spans="1:10" ht="18">
      <c r="A113" s="192" t="s">
        <v>50</v>
      </c>
      <c r="B113" s="211">
        <f>B107+B109+B111</f>
        <v>184.29575499999999</v>
      </c>
      <c r="C113" s="198"/>
      <c r="D113" s="211">
        <f>D107+D109+D111</f>
        <v>196.89999999999998</v>
      </c>
      <c r="E113" s="197"/>
      <c r="F113" s="211">
        <f>F107+F109+F111</f>
        <v>198.79</v>
      </c>
      <c r="G113" s="197"/>
      <c r="H113" s="211">
        <f>F113-D113</f>
        <v>1.8900000000000148</v>
      </c>
      <c r="I113" s="212"/>
      <c r="J113" s="213">
        <f>H113/D113</f>
        <v>0.009598781107161072</v>
      </c>
    </row>
    <row r="114" spans="1:10" ht="14.25" thickBot="1">
      <c r="A114" s="69"/>
      <c r="B114" s="70"/>
      <c r="C114" s="71"/>
      <c r="D114" s="70"/>
      <c r="E114" s="70"/>
      <c r="F114" s="70"/>
      <c r="G114" s="70"/>
      <c r="H114" s="70"/>
      <c r="I114" s="72"/>
      <c r="J114" s="73"/>
    </row>
    <row r="115" spans="1:10" ht="13.5">
      <c r="A115" s="46"/>
      <c r="B115" s="48"/>
      <c r="C115" s="49"/>
      <c r="D115" s="48"/>
      <c r="E115" s="48"/>
      <c r="F115" s="48"/>
      <c r="G115" s="48"/>
      <c r="H115" s="48"/>
      <c r="I115" s="47"/>
      <c r="J115" s="45"/>
    </row>
    <row r="116" ht="15">
      <c r="A116" s="65"/>
    </row>
    <row r="117" spans="1:10" ht="15.75">
      <c r="A117" s="78" t="s">
        <v>82</v>
      </c>
      <c r="B117" s="78"/>
      <c r="C117" s="78"/>
      <c r="D117" s="78"/>
      <c r="E117" s="78"/>
      <c r="F117" s="78"/>
      <c r="G117" s="78"/>
      <c r="H117" s="78"/>
      <c r="I117" s="78"/>
      <c r="J117" s="78"/>
    </row>
    <row r="118" spans="1:10" ht="12.75">
      <c r="A118" s="79" t="s">
        <v>73</v>
      </c>
      <c r="B118" s="80"/>
      <c r="C118" s="80"/>
      <c r="D118" s="80"/>
      <c r="E118" s="80"/>
      <c r="F118" s="80"/>
      <c r="G118" s="80"/>
      <c r="H118" s="79"/>
      <c r="I118" s="80"/>
      <c r="J118" s="81"/>
    </row>
    <row r="119" spans="1:10" ht="13.5" thickBot="1">
      <c r="A119" s="74"/>
      <c r="B119" s="74"/>
      <c r="C119" s="74"/>
      <c r="D119" s="74"/>
      <c r="E119" s="74"/>
      <c r="F119" s="74"/>
      <c r="G119" s="75"/>
      <c r="H119" s="74"/>
      <c r="I119" s="74"/>
      <c r="J119" s="76"/>
    </row>
    <row r="120" spans="1:10" ht="15">
      <c r="A120" s="89"/>
      <c r="B120" s="292"/>
      <c r="C120" s="89"/>
      <c r="D120" s="292" t="s">
        <v>2</v>
      </c>
      <c r="E120" s="89"/>
      <c r="F120" s="293"/>
      <c r="G120" s="89"/>
      <c r="H120" s="294" t="s">
        <v>80</v>
      </c>
      <c r="I120" s="294"/>
      <c r="J120" s="295"/>
    </row>
    <row r="121" spans="1:10" ht="15">
      <c r="A121" s="293" t="s">
        <v>0</v>
      </c>
      <c r="B121" s="296" t="s">
        <v>1</v>
      </c>
      <c r="C121" s="297"/>
      <c r="D121" s="298" t="s">
        <v>74</v>
      </c>
      <c r="E121" s="299"/>
      <c r="F121" s="300" t="s">
        <v>3</v>
      </c>
      <c r="G121" s="132"/>
      <c r="H121" s="301" t="s">
        <v>2</v>
      </c>
      <c r="I121" s="301"/>
      <c r="J121" s="302"/>
    </row>
    <row r="122" spans="1:10" ht="15.75" thickBot="1">
      <c r="A122" s="303"/>
      <c r="B122" s="304" t="s">
        <v>76</v>
      </c>
      <c r="C122" s="305"/>
      <c r="D122" s="304" t="s">
        <v>75</v>
      </c>
      <c r="E122" s="305"/>
      <c r="F122" s="304" t="s">
        <v>77</v>
      </c>
      <c r="G122" s="303"/>
      <c r="H122" s="306" t="s">
        <v>78</v>
      </c>
      <c r="I122" s="306"/>
      <c r="J122" s="307" t="s">
        <v>79</v>
      </c>
    </row>
    <row r="123" spans="1:10" ht="12.75">
      <c r="A123" s="42"/>
      <c r="B123" s="4"/>
      <c r="C123" s="2"/>
      <c r="D123" s="4"/>
      <c r="E123" s="22"/>
      <c r="F123" s="4"/>
      <c r="G123" s="2"/>
      <c r="H123" s="5"/>
      <c r="I123" s="5"/>
      <c r="J123" s="6"/>
    </row>
    <row r="124" spans="1:10" ht="32.25">
      <c r="A124" s="214" t="s">
        <v>87</v>
      </c>
      <c r="B124" s="197">
        <v>40.83</v>
      </c>
      <c r="C124" s="215"/>
      <c r="D124" s="197">
        <v>33.73</v>
      </c>
      <c r="E124" s="199"/>
      <c r="F124" s="197">
        <v>34.51</v>
      </c>
      <c r="G124" s="215"/>
      <c r="H124" s="197">
        <f>F124-D124</f>
        <v>0.7800000000000011</v>
      </c>
      <c r="I124" s="205"/>
      <c r="J124" s="216">
        <f>H124/D124</f>
        <v>0.02312481470501041</v>
      </c>
    </row>
    <row r="125" spans="1:10" ht="18.75" thickBot="1">
      <c r="A125" s="192"/>
      <c r="B125" s="217"/>
      <c r="C125" s="218"/>
      <c r="D125" s="217"/>
      <c r="E125" s="217"/>
      <c r="F125" s="217"/>
      <c r="G125" s="217"/>
      <c r="H125" s="217"/>
      <c r="I125" s="212"/>
      <c r="J125" s="201"/>
    </row>
    <row r="126" spans="1:10" ht="15">
      <c r="A126" s="219"/>
      <c r="B126" s="220"/>
      <c r="C126" s="221"/>
      <c r="D126" s="220"/>
      <c r="E126" s="220"/>
      <c r="F126" s="220"/>
      <c r="G126" s="220"/>
      <c r="H126" s="220"/>
      <c r="I126" s="221"/>
      <c r="J126" s="222"/>
    </row>
    <row r="127" spans="1:10" ht="29.25">
      <c r="A127" s="214" t="s">
        <v>51</v>
      </c>
      <c r="B127" s="197">
        <v>274.18</v>
      </c>
      <c r="C127" s="198"/>
      <c r="D127" s="197">
        <v>276.84</v>
      </c>
      <c r="E127" s="197"/>
      <c r="F127" s="197">
        <v>319.41</v>
      </c>
      <c r="G127" s="197"/>
      <c r="H127" s="197">
        <f>F127-D127</f>
        <v>42.57000000000005</v>
      </c>
      <c r="I127" s="202"/>
      <c r="J127" s="216">
        <f>H127/D127</f>
        <v>0.153771131339402</v>
      </c>
    </row>
    <row r="128" spans="1:10" ht="15.75" thickBot="1">
      <c r="A128" s="223"/>
      <c r="B128" s="224"/>
      <c r="C128" s="224"/>
      <c r="D128" s="224"/>
      <c r="E128" s="224"/>
      <c r="F128" s="224"/>
      <c r="G128" s="224"/>
      <c r="H128" s="224"/>
      <c r="I128" s="225"/>
      <c r="J128" s="226"/>
    </row>
    <row r="129" spans="1:10" ht="15">
      <c r="A129" s="193"/>
      <c r="B129" s="227"/>
      <c r="C129" s="227"/>
      <c r="D129" s="227"/>
      <c r="E129" s="227"/>
      <c r="F129" s="227"/>
      <c r="G129" s="227"/>
      <c r="H129" s="227"/>
      <c r="I129" s="202"/>
      <c r="J129" s="216"/>
    </row>
    <row r="130" spans="1:10" ht="15">
      <c r="A130" s="50" t="s">
        <v>52</v>
      </c>
      <c r="B130" s="215">
        <v>67.54</v>
      </c>
      <c r="C130" s="215"/>
      <c r="D130" s="215">
        <v>67.52</v>
      </c>
      <c r="E130" s="215"/>
      <c r="F130" s="215">
        <v>67.52</v>
      </c>
      <c r="G130" s="215"/>
      <c r="H130" s="197">
        <f>F131-D131</f>
        <v>0</v>
      </c>
      <c r="I130" s="202"/>
      <c r="J130" s="232" t="s">
        <v>88</v>
      </c>
    </row>
    <row r="131" spans="1:10" ht="18">
      <c r="A131" s="50" t="s">
        <v>53</v>
      </c>
      <c r="B131" s="217"/>
      <c r="C131" s="218"/>
      <c r="D131" s="217"/>
      <c r="E131" s="217"/>
      <c r="F131" s="217"/>
      <c r="G131" s="217"/>
      <c r="H131" s="193"/>
      <c r="I131" s="193"/>
      <c r="J131" s="195"/>
    </row>
    <row r="132" spans="1:10" ht="15.75" thickBot="1">
      <c r="A132" s="223"/>
      <c r="B132" s="224"/>
      <c r="C132" s="224"/>
      <c r="D132" s="224"/>
      <c r="E132" s="224"/>
      <c r="F132" s="224"/>
      <c r="G132" s="224"/>
      <c r="H132" s="224"/>
      <c r="I132" s="225"/>
      <c r="J132" s="226"/>
    </row>
    <row r="133" spans="1:10" ht="15">
      <c r="A133" s="193"/>
      <c r="B133" s="227"/>
      <c r="C133" s="227"/>
      <c r="D133" s="227"/>
      <c r="E133" s="227"/>
      <c r="F133" s="227"/>
      <c r="G133" s="227"/>
      <c r="H133" s="227"/>
      <c r="I133" s="202"/>
      <c r="J133" s="216"/>
    </row>
    <row r="134" spans="1:10" ht="18">
      <c r="A134" s="50" t="s">
        <v>86</v>
      </c>
      <c r="B134" s="197">
        <v>163.52</v>
      </c>
      <c r="C134" s="198"/>
      <c r="D134" s="197">
        <v>129.91</v>
      </c>
      <c r="E134" s="197"/>
      <c r="F134" s="197">
        <v>134.9</v>
      </c>
      <c r="G134" s="197"/>
      <c r="H134" s="197">
        <f>F134-D134</f>
        <v>4.990000000000009</v>
      </c>
      <c r="I134" s="202"/>
      <c r="J134" s="216">
        <f>H134/D134</f>
        <v>0.03841120775921799</v>
      </c>
    </row>
    <row r="135" spans="1:10" ht="15.75" thickBot="1">
      <c r="A135" s="223"/>
      <c r="B135" s="224"/>
      <c r="C135" s="224"/>
      <c r="D135" s="224"/>
      <c r="E135" s="224"/>
      <c r="F135" s="224"/>
      <c r="G135" s="224"/>
      <c r="H135" s="224"/>
      <c r="I135" s="225"/>
      <c r="J135" s="226"/>
    </row>
    <row r="136" spans="1:10" ht="15">
      <c r="A136" s="228"/>
      <c r="B136" s="229"/>
      <c r="C136" s="229"/>
      <c r="D136" s="229"/>
      <c r="E136" s="229"/>
      <c r="F136" s="229"/>
      <c r="G136" s="229"/>
      <c r="H136" s="229"/>
      <c r="I136" s="230"/>
      <c r="J136" s="231"/>
    </row>
    <row r="137" spans="1:10" ht="15">
      <c r="A137" s="50" t="s">
        <v>89</v>
      </c>
      <c r="B137" s="197">
        <f>B24+B40+B59+B85+B102+B113+B124+B127+B130+B134+0.01</f>
        <v>4293.3447620000015</v>
      </c>
      <c r="C137" s="197"/>
      <c r="D137" s="197">
        <f>D24+D40+D59+D85+D102+D113+D124+D127+D130+D134</f>
        <v>4220.55</v>
      </c>
      <c r="E137" s="197"/>
      <c r="F137" s="197">
        <f>F24+F40+F59+F85+F102+F113+F124+F127+F130+F134</f>
        <v>4333.490000000001</v>
      </c>
      <c r="G137" s="197"/>
      <c r="H137" s="197">
        <f>H24+H40+H59+H85+H102+H113+H124+H127+H130+H134</f>
        <v>112.94000000000023</v>
      </c>
      <c r="I137" s="202"/>
      <c r="J137" s="216">
        <f>H137/D137</f>
        <v>0.026759545556858756</v>
      </c>
    </row>
    <row r="138" spans="1:10" ht="15.75" thickBot="1">
      <c r="A138" s="223"/>
      <c r="B138" s="224"/>
      <c r="C138" s="224"/>
      <c r="D138" s="224"/>
      <c r="E138" s="224"/>
      <c r="F138" s="224"/>
      <c r="G138" s="224"/>
      <c r="H138" s="224"/>
      <c r="I138" s="225"/>
      <c r="J138" s="226"/>
    </row>
    <row r="139" spans="1:10" ht="12.75">
      <c r="A139" s="247"/>
      <c r="B139" s="247"/>
      <c r="C139" s="247"/>
      <c r="D139" s="247"/>
      <c r="E139" s="247"/>
      <c r="F139" s="247"/>
      <c r="G139" s="247"/>
      <c r="H139" s="247"/>
      <c r="I139" s="247"/>
      <c r="J139" s="247"/>
    </row>
    <row r="140" spans="1:10" ht="15">
      <c r="A140" s="233" t="s">
        <v>54</v>
      </c>
      <c r="B140" s="51"/>
      <c r="C140" s="51"/>
      <c r="D140" s="51"/>
      <c r="E140" s="51"/>
      <c r="F140" s="51"/>
      <c r="G140" s="51"/>
      <c r="H140" s="51"/>
      <c r="I140" s="51"/>
      <c r="J140" s="52"/>
    </row>
    <row r="141" spans="1:10" ht="15">
      <c r="A141" s="51"/>
      <c r="B141" s="51"/>
      <c r="C141" s="51"/>
      <c r="D141" s="51"/>
      <c r="E141" s="51"/>
      <c r="F141" s="234"/>
      <c r="G141" s="51"/>
      <c r="H141" s="51"/>
      <c r="I141" s="51"/>
      <c r="J141" s="52"/>
    </row>
    <row r="142" spans="1:10" ht="15">
      <c r="A142" s="51" t="s">
        <v>55</v>
      </c>
      <c r="B142" s="235">
        <v>138.71</v>
      </c>
      <c r="C142" s="235"/>
      <c r="D142" s="235">
        <v>79.36</v>
      </c>
      <c r="E142" s="235"/>
      <c r="F142" s="235">
        <v>60</v>
      </c>
      <c r="G142" s="236"/>
      <c r="H142" s="235">
        <f>F142-D142</f>
        <v>-19.36</v>
      </c>
      <c r="I142" s="51"/>
      <c r="J142" s="237">
        <f>H142/D142</f>
        <v>-0.2439516129032258</v>
      </c>
    </row>
    <row r="143" spans="1:10" ht="15">
      <c r="A143" s="238"/>
      <c r="B143" s="239"/>
      <c r="C143" s="51"/>
      <c r="D143" s="239"/>
      <c r="E143" s="240"/>
      <c r="F143" s="239"/>
      <c r="G143" s="240"/>
      <c r="H143" s="239"/>
      <c r="I143" s="51"/>
      <c r="J143" s="239"/>
    </row>
    <row r="144" spans="1:10" ht="30">
      <c r="A144" s="241" t="s">
        <v>56</v>
      </c>
      <c r="B144" s="242">
        <v>94.24</v>
      </c>
      <c r="C144" s="243"/>
      <c r="D144" s="242">
        <v>93.68</v>
      </c>
      <c r="E144" s="242"/>
      <c r="F144" s="242">
        <v>94</v>
      </c>
      <c r="G144" s="242"/>
      <c r="H144" s="242">
        <f>F144-D144</f>
        <v>0.3199999999999932</v>
      </c>
      <c r="I144" s="244"/>
      <c r="J144" s="237">
        <f>H144/D144</f>
        <v>0.003415883859948689</v>
      </c>
    </row>
    <row r="145" spans="1:10" ht="15">
      <c r="A145" s="51"/>
      <c r="B145" s="239"/>
      <c r="C145" s="51"/>
      <c r="D145" s="239"/>
      <c r="E145" s="51"/>
      <c r="F145" s="239"/>
      <c r="G145" s="51"/>
      <c r="H145" s="239"/>
      <c r="I145" s="51"/>
      <c r="J145" s="239"/>
    </row>
    <row r="146" spans="1:10" ht="15">
      <c r="A146" s="234" t="s">
        <v>57</v>
      </c>
      <c r="B146" s="51"/>
      <c r="C146" s="51"/>
      <c r="D146" s="51"/>
      <c r="E146" s="51"/>
      <c r="F146" s="51"/>
      <c r="G146" s="51"/>
      <c r="H146" s="51"/>
      <c r="I146" s="51"/>
      <c r="J146" s="52"/>
    </row>
    <row r="147" spans="1:10" ht="15">
      <c r="A147" s="234" t="s">
        <v>90</v>
      </c>
      <c r="B147" s="250">
        <f>SUM(B148:B150)</f>
        <v>206.39</v>
      </c>
      <c r="C147" s="251"/>
      <c r="D147" s="250">
        <f>SUM(D148:D150)</f>
        <v>181.95</v>
      </c>
      <c r="E147" s="250"/>
      <c r="F147" s="250">
        <f>SUM(F148:F150)</f>
        <v>140.8</v>
      </c>
      <c r="G147" s="250"/>
      <c r="H147" s="250">
        <f>F147-D147</f>
        <v>-41.14999999999998</v>
      </c>
      <c r="I147" s="252"/>
      <c r="J147" s="249">
        <f>H147/D147</f>
        <v>-0.22616103325089298</v>
      </c>
    </row>
    <row r="148" spans="1:10" ht="15">
      <c r="A148" s="245" t="s">
        <v>58</v>
      </c>
      <c r="B148" s="253">
        <v>29.32</v>
      </c>
      <c r="C148" s="254"/>
      <c r="D148" s="253">
        <v>28.52</v>
      </c>
      <c r="E148" s="253"/>
      <c r="F148" s="253">
        <v>19</v>
      </c>
      <c r="G148" s="253"/>
      <c r="H148" s="253">
        <f>F148-D148</f>
        <v>-9.52</v>
      </c>
      <c r="I148" s="255"/>
      <c r="J148" s="256">
        <f>H148/D148</f>
        <v>-0.3338008415147265</v>
      </c>
    </row>
    <row r="149" spans="1:10" ht="15">
      <c r="A149" s="245" t="s">
        <v>59</v>
      </c>
      <c r="B149" s="253">
        <v>114.94</v>
      </c>
      <c r="C149" s="254"/>
      <c r="D149" s="253">
        <v>90.37</v>
      </c>
      <c r="E149" s="253"/>
      <c r="F149" s="253">
        <v>58.8</v>
      </c>
      <c r="G149" s="253"/>
      <c r="H149" s="253">
        <f>F149-D149</f>
        <v>-31.570000000000007</v>
      </c>
      <c r="I149" s="255"/>
      <c r="J149" s="256">
        <f>H149/D149</f>
        <v>-0.34934159566227735</v>
      </c>
    </row>
    <row r="150" spans="1:10" ht="15">
      <c r="A150" s="245" t="s">
        <v>60</v>
      </c>
      <c r="B150" s="253">
        <v>62.13</v>
      </c>
      <c r="C150" s="254"/>
      <c r="D150" s="253">
        <v>63.06</v>
      </c>
      <c r="E150" s="253"/>
      <c r="F150" s="253">
        <v>63</v>
      </c>
      <c r="G150" s="253"/>
      <c r="H150" s="253">
        <f>F150-D150</f>
        <v>-0.060000000000002274</v>
      </c>
      <c r="I150" s="255"/>
      <c r="J150" s="256">
        <f>H150/D150</f>
        <v>-0.0009514747859182092</v>
      </c>
    </row>
    <row r="151" spans="1:10" ht="15">
      <c r="A151" s="51"/>
      <c r="B151" s="257"/>
      <c r="C151" s="252"/>
      <c r="D151" s="257"/>
      <c r="E151" s="252"/>
      <c r="F151" s="257"/>
      <c r="G151" s="252"/>
      <c r="H151" s="257"/>
      <c r="I151" s="252"/>
      <c r="J151" s="257"/>
    </row>
    <row r="152" spans="1:10" ht="15">
      <c r="A152" s="234" t="s">
        <v>91</v>
      </c>
      <c r="B152" s="250">
        <f>SUM(B153:B154)</f>
        <v>162.91</v>
      </c>
      <c r="C152" s="251"/>
      <c r="D152" s="250">
        <f>SUM(D153:D154)</f>
        <v>153.67</v>
      </c>
      <c r="E152" s="250"/>
      <c r="F152" s="250">
        <f>SUM(F153:F154)</f>
        <v>135</v>
      </c>
      <c r="G152" s="250"/>
      <c r="H152" s="250">
        <f>F152-D152</f>
        <v>-18.669999999999987</v>
      </c>
      <c r="I152" s="252"/>
      <c r="J152" s="249">
        <f>H152/D152</f>
        <v>-0.12149411075681649</v>
      </c>
    </row>
    <row r="153" spans="1:10" ht="15">
      <c r="A153" s="245" t="s">
        <v>61</v>
      </c>
      <c r="B153" s="253">
        <v>94.16</v>
      </c>
      <c r="C153" s="254"/>
      <c r="D153" s="253">
        <v>94.41</v>
      </c>
      <c r="E153" s="253"/>
      <c r="F153" s="253">
        <v>80</v>
      </c>
      <c r="G153" s="253"/>
      <c r="H153" s="253">
        <f>F153-D153</f>
        <v>-14.409999999999997</v>
      </c>
      <c r="I153" s="255"/>
      <c r="J153" s="256">
        <f>H153/D153</f>
        <v>-0.152632136426226</v>
      </c>
    </row>
    <row r="154" spans="1:10" ht="15">
      <c r="A154" s="245" t="s">
        <v>62</v>
      </c>
      <c r="B154" s="253">
        <v>68.75</v>
      </c>
      <c r="C154" s="254"/>
      <c r="D154" s="253">
        <v>59.26</v>
      </c>
      <c r="E154" s="253"/>
      <c r="F154" s="253">
        <v>55</v>
      </c>
      <c r="G154" s="253"/>
      <c r="H154" s="253">
        <f>F154-D154</f>
        <v>-4.259999999999998</v>
      </c>
      <c r="I154" s="255"/>
      <c r="J154" s="256">
        <f>H154/D154</f>
        <v>-0.07188660141748225</v>
      </c>
    </row>
    <row r="155" spans="1:10" ht="15">
      <c r="A155" s="51"/>
      <c r="B155" s="257"/>
      <c r="C155" s="252"/>
      <c r="D155" s="257"/>
      <c r="E155" s="252"/>
      <c r="F155" s="257"/>
      <c r="G155" s="252"/>
      <c r="H155" s="257"/>
      <c r="I155" s="252"/>
      <c r="J155" s="257"/>
    </row>
    <row r="156" spans="1:10" ht="15">
      <c r="A156" s="234" t="s">
        <v>63</v>
      </c>
      <c r="B156" s="250">
        <v>155.35</v>
      </c>
      <c r="C156" s="251"/>
      <c r="D156" s="250">
        <v>154.7</v>
      </c>
      <c r="E156" s="250"/>
      <c r="F156" s="250">
        <v>155</v>
      </c>
      <c r="G156" s="250"/>
      <c r="H156" s="250">
        <f>F156-D156</f>
        <v>0.30000000000001137</v>
      </c>
      <c r="I156" s="252"/>
      <c r="J156" s="249">
        <f>H156/D156</f>
        <v>0.001939237233354954</v>
      </c>
    </row>
    <row r="157" spans="1:10" ht="15">
      <c r="A157" s="51"/>
      <c r="B157" s="257"/>
      <c r="C157" s="252"/>
      <c r="D157" s="257"/>
      <c r="E157" s="252"/>
      <c r="F157" s="257"/>
      <c r="G157" s="252"/>
      <c r="H157" s="257"/>
      <c r="I157" s="252"/>
      <c r="J157" s="257"/>
    </row>
    <row r="158" spans="1:10" ht="15">
      <c r="A158" s="234" t="s">
        <v>92</v>
      </c>
      <c r="B158" s="250">
        <f>SUM(B159:B161)</f>
        <v>120.09</v>
      </c>
      <c r="C158" s="251"/>
      <c r="D158" s="250">
        <f>SUM(D159:D161)</f>
        <v>118.54</v>
      </c>
      <c r="E158" s="250"/>
      <c r="F158" s="250">
        <f>SUM(F159:F161)</f>
        <v>118.4</v>
      </c>
      <c r="G158" s="250"/>
      <c r="H158" s="250">
        <f>SUM(H159:H161)</f>
        <v>-0.13999999999999702</v>
      </c>
      <c r="I158" s="252"/>
      <c r="J158" s="249">
        <f>H158/D158</f>
        <v>-0.0011810359372363506</v>
      </c>
    </row>
    <row r="159" spans="1:10" ht="15">
      <c r="A159" s="245" t="s">
        <v>64</v>
      </c>
      <c r="B159" s="253">
        <v>67.64</v>
      </c>
      <c r="C159" s="254"/>
      <c r="D159" s="253">
        <v>70.37</v>
      </c>
      <c r="E159" s="253"/>
      <c r="F159" s="253">
        <v>70.4</v>
      </c>
      <c r="G159" s="253"/>
      <c r="H159" s="253">
        <f>F159-D159</f>
        <v>0.030000000000001137</v>
      </c>
      <c r="I159" s="258"/>
      <c r="J159" s="256">
        <f>H159/D159</f>
        <v>0.0004263180332528227</v>
      </c>
    </row>
    <row r="160" spans="1:10" ht="15">
      <c r="A160" s="245" t="s">
        <v>65</v>
      </c>
      <c r="B160" s="253">
        <v>37.54</v>
      </c>
      <c r="C160" s="254"/>
      <c r="D160" s="253">
        <v>33.15</v>
      </c>
      <c r="E160" s="253"/>
      <c r="F160" s="253">
        <v>33.5</v>
      </c>
      <c r="G160" s="253"/>
      <c r="H160" s="253">
        <f>F160-D160</f>
        <v>0.3500000000000014</v>
      </c>
      <c r="I160" s="258"/>
      <c r="J160" s="256">
        <f>H160/D160</f>
        <v>0.010558069381598837</v>
      </c>
    </row>
    <row r="161" spans="1:10" ht="15">
      <c r="A161" s="245" t="s">
        <v>66</v>
      </c>
      <c r="B161" s="253">
        <v>14.91</v>
      </c>
      <c r="C161" s="254"/>
      <c r="D161" s="253">
        <v>15.02</v>
      </c>
      <c r="E161" s="253"/>
      <c r="F161" s="253">
        <v>14.5</v>
      </c>
      <c r="G161" s="253"/>
      <c r="H161" s="253">
        <f>F161-D161</f>
        <v>-0.5199999999999996</v>
      </c>
      <c r="I161" s="258"/>
      <c r="J161" s="256">
        <f>H161/D161</f>
        <v>-0.03462050599201062</v>
      </c>
    </row>
    <row r="162" spans="1:10" ht="15">
      <c r="A162" s="51"/>
      <c r="B162" s="257"/>
      <c r="C162" s="252"/>
      <c r="D162" s="257"/>
      <c r="E162" s="252"/>
      <c r="F162" s="257"/>
      <c r="G162" s="252"/>
      <c r="H162" s="257"/>
      <c r="I162" s="252"/>
      <c r="J162" s="257"/>
    </row>
    <row r="163" spans="1:10" ht="15">
      <c r="A163" s="234" t="s">
        <v>93</v>
      </c>
      <c r="B163" s="250">
        <f>SUM(B164:B165)</f>
        <v>66.41</v>
      </c>
      <c r="C163" s="251"/>
      <c r="D163" s="250">
        <f>SUM(D164:D165)</f>
        <v>59.52</v>
      </c>
      <c r="E163" s="250"/>
      <c r="F163" s="250">
        <f>SUM(F164:F165)</f>
        <v>33.8</v>
      </c>
      <c r="G163" s="250"/>
      <c r="H163" s="250">
        <f>SUM(H164:H165)</f>
        <v>-25.720000000000002</v>
      </c>
      <c r="I163" s="259"/>
      <c r="J163" s="249">
        <f>H163/D163</f>
        <v>-0.4321236559139785</v>
      </c>
    </row>
    <row r="164" spans="1:10" ht="15">
      <c r="A164" s="245" t="s">
        <v>67</v>
      </c>
      <c r="B164" s="253">
        <v>54.31</v>
      </c>
      <c r="C164" s="254"/>
      <c r="D164" s="253">
        <v>50.2</v>
      </c>
      <c r="E164" s="253"/>
      <c r="F164" s="253">
        <v>29.3</v>
      </c>
      <c r="G164" s="253"/>
      <c r="H164" s="253">
        <f>F164-D164</f>
        <v>-20.900000000000002</v>
      </c>
      <c r="I164" s="260"/>
      <c r="J164" s="256">
        <f>H164/D164</f>
        <v>-0.4163346613545817</v>
      </c>
    </row>
    <row r="165" spans="1:10" ht="15">
      <c r="A165" s="245" t="s">
        <v>68</v>
      </c>
      <c r="B165" s="261">
        <v>12.1</v>
      </c>
      <c r="C165" s="262"/>
      <c r="D165" s="261">
        <v>9.32</v>
      </c>
      <c r="E165" s="261"/>
      <c r="F165" s="261">
        <v>4.5</v>
      </c>
      <c r="G165" s="261"/>
      <c r="H165" s="261">
        <f>F165-D165</f>
        <v>-4.82</v>
      </c>
      <c r="I165" s="263"/>
      <c r="J165" s="264">
        <f>H165/D165</f>
        <v>-0.5171673819742489</v>
      </c>
    </row>
    <row r="166" spans="1:10" ht="15">
      <c r="A166" s="51"/>
      <c r="B166" s="257"/>
      <c r="C166" s="252"/>
      <c r="D166" s="257"/>
      <c r="E166" s="252"/>
      <c r="F166" s="257"/>
      <c r="G166" s="252"/>
      <c r="H166" s="257"/>
      <c r="I166" s="252"/>
      <c r="J166" s="257"/>
    </row>
    <row r="167" spans="1:10" ht="17.25">
      <c r="A167" s="233" t="s">
        <v>99</v>
      </c>
      <c r="B167" s="248">
        <f>B142+B144+B147+B152+B156+B158+B163</f>
        <v>944.1</v>
      </c>
      <c r="C167" s="235"/>
      <c r="D167" s="248">
        <f>D142+D144+D147+D152+D156+D158+D163</f>
        <v>841.4199999999998</v>
      </c>
      <c r="E167" s="235"/>
      <c r="F167" s="248">
        <f>F142+F144+F147+F152+F156+F158+F163</f>
        <v>736.9999999999999</v>
      </c>
      <c r="G167" s="235"/>
      <c r="H167" s="248">
        <f>F167-D167</f>
        <v>-104.41999999999996</v>
      </c>
      <c r="I167" s="246"/>
      <c r="J167" s="249">
        <f>H167/D167</f>
        <v>-0.12409973616030041</v>
      </c>
    </row>
    <row r="168" spans="1:10" ht="15" customHeight="1" thickBot="1">
      <c r="A168" s="53"/>
      <c r="B168" s="54"/>
      <c r="C168" s="53"/>
      <c r="D168" s="53"/>
      <c r="E168" s="54"/>
      <c r="F168" s="54"/>
      <c r="G168" s="53"/>
      <c r="H168" s="53"/>
      <c r="I168" s="54"/>
      <c r="J168" s="55"/>
    </row>
    <row r="169" spans="1:10" ht="15" customHeight="1">
      <c r="A169" s="312"/>
      <c r="B169" s="313"/>
      <c r="C169" s="313"/>
      <c r="D169" s="313"/>
      <c r="E169" s="313"/>
      <c r="F169" s="313"/>
      <c r="G169" s="313"/>
      <c r="H169" s="313"/>
      <c r="I169" s="313"/>
      <c r="J169" s="313"/>
    </row>
    <row r="170" spans="1:10" ht="15.75">
      <c r="A170" s="78" t="s">
        <v>82</v>
      </c>
      <c r="B170" s="78"/>
      <c r="C170" s="78"/>
      <c r="D170" s="78"/>
      <c r="E170" s="78"/>
      <c r="F170" s="78"/>
      <c r="G170" s="78"/>
      <c r="H170" s="78"/>
      <c r="I170" s="78"/>
      <c r="J170" s="78"/>
    </row>
    <row r="171" spans="1:10" ht="12.75">
      <c r="A171" s="79" t="s">
        <v>73</v>
      </c>
      <c r="B171" s="80"/>
      <c r="C171" s="80"/>
      <c r="D171" s="80"/>
      <c r="E171" s="80"/>
      <c r="F171" s="80"/>
      <c r="G171" s="80"/>
      <c r="H171" s="79"/>
      <c r="I171" s="80"/>
      <c r="J171" s="81"/>
    </row>
    <row r="172" spans="1:10" ht="13.5" thickBot="1">
      <c r="A172" s="74"/>
      <c r="B172" s="74"/>
      <c r="C172" s="74"/>
      <c r="D172" s="74"/>
      <c r="E172" s="74"/>
      <c r="F172" s="74"/>
      <c r="G172" s="75"/>
      <c r="H172" s="74"/>
      <c r="I172" s="74"/>
      <c r="J172" s="76"/>
    </row>
    <row r="173" spans="1:10" ht="15">
      <c r="A173" s="89"/>
      <c r="B173" s="292"/>
      <c r="C173" s="89"/>
      <c r="D173" s="292" t="s">
        <v>2</v>
      </c>
      <c r="E173" s="89"/>
      <c r="F173" s="293"/>
      <c r="G173" s="89"/>
      <c r="H173" s="294" t="s">
        <v>80</v>
      </c>
      <c r="I173" s="294"/>
      <c r="J173" s="295"/>
    </row>
    <row r="174" spans="1:10" ht="15">
      <c r="A174" s="293" t="s">
        <v>0</v>
      </c>
      <c r="B174" s="296" t="s">
        <v>1</v>
      </c>
      <c r="C174" s="297"/>
      <c r="D174" s="298" t="s">
        <v>74</v>
      </c>
      <c r="E174" s="299"/>
      <c r="F174" s="300" t="s">
        <v>3</v>
      </c>
      <c r="G174" s="132"/>
      <c r="H174" s="301" t="s">
        <v>2</v>
      </c>
      <c r="I174" s="301"/>
      <c r="J174" s="302"/>
    </row>
    <row r="175" spans="1:10" ht="15.75" thickBot="1">
      <c r="A175" s="303"/>
      <c r="B175" s="304" t="s">
        <v>76</v>
      </c>
      <c r="C175" s="305"/>
      <c r="D175" s="304" t="s">
        <v>75</v>
      </c>
      <c r="E175" s="305"/>
      <c r="F175" s="304" t="s">
        <v>77</v>
      </c>
      <c r="G175" s="303"/>
      <c r="H175" s="306" t="s">
        <v>78</v>
      </c>
      <c r="I175" s="306"/>
      <c r="J175" s="307" t="s">
        <v>79</v>
      </c>
    </row>
    <row r="177" spans="1:10" ht="29.25">
      <c r="A177" s="57" t="s">
        <v>69</v>
      </c>
      <c r="B177" s="265">
        <v>183.96</v>
      </c>
      <c r="C177" s="266"/>
      <c r="D177" s="265">
        <v>173.65</v>
      </c>
      <c r="E177" s="265"/>
      <c r="F177" s="265">
        <v>250.01</v>
      </c>
      <c r="G177" s="265"/>
      <c r="H177" s="265">
        <f>F177-D177</f>
        <v>76.35999999999999</v>
      </c>
      <c r="I177" s="267"/>
      <c r="J177" s="268">
        <f>H177/D177</f>
        <v>0.43973509933774824</v>
      </c>
    </row>
    <row r="178" spans="1:10" ht="15.75" thickBot="1">
      <c r="A178" s="269"/>
      <c r="B178" s="270"/>
      <c r="C178" s="271"/>
      <c r="D178" s="272"/>
      <c r="E178" s="271"/>
      <c r="F178" s="272"/>
      <c r="G178" s="272"/>
      <c r="H178" s="272"/>
      <c r="I178" s="271"/>
      <c r="J178" s="273"/>
    </row>
    <row r="179" spans="1:10" ht="15">
      <c r="A179" s="274"/>
      <c r="B179" s="275"/>
      <c r="C179" s="276"/>
      <c r="D179" s="275"/>
      <c r="E179" s="276"/>
      <c r="F179" s="275"/>
      <c r="G179" s="275"/>
      <c r="H179" s="275"/>
      <c r="I179" s="276"/>
      <c r="J179" s="277"/>
    </row>
    <row r="180" spans="1:10" ht="17.25">
      <c r="A180" s="58" t="s">
        <v>98</v>
      </c>
      <c r="B180" s="278">
        <v>218.92</v>
      </c>
      <c r="C180" s="279"/>
      <c r="D180" s="278">
        <v>223.2</v>
      </c>
      <c r="E180" s="278"/>
      <c r="F180" s="278">
        <v>269</v>
      </c>
      <c r="G180" s="278"/>
      <c r="H180" s="278">
        <f>F180-D180</f>
        <v>45.80000000000001</v>
      </c>
      <c r="I180" s="276"/>
      <c r="J180" s="277">
        <f>H180/D180</f>
        <v>0.2051971326164875</v>
      </c>
    </row>
    <row r="181" spans="1:10" ht="15.75" thickBot="1">
      <c r="A181" s="280"/>
      <c r="B181" s="281"/>
      <c r="C181" s="271"/>
      <c r="D181" s="281"/>
      <c r="E181" s="281"/>
      <c r="F181" s="281"/>
      <c r="G181" s="281"/>
      <c r="H181" s="281"/>
      <c r="I181" s="271"/>
      <c r="J181" s="273"/>
    </row>
    <row r="182" spans="1:10" ht="15">
      <c r="A182" s="282"/>
      <c r="B182" s="283"/>
      <c r="C182" s="267"/>
      <c r="D182" s="283"/>
      <c r="E182" s="283"/>
      <c r="F182" s="283"/>
      <c r="G182" s="283"/>
      <c r="H182" s="283"/>
      <c r="I182" s="276"/>
      <c r="J182" s="277"/>
    </row>
    <row r="183" spans="1:10" ht="15">
      <c r="A183" s="58" t="s">
        <v>70</v>
      </c>
      <c r="B183" s="278">
        <v>2.22</v>
      </c>
      <c r="C183" s="279"/>
      <c r="D183" s="278">
        <v>3.97</v>
      </c>
      <c r="E183" s="278"/>
      <c r="F183" s="278">
        <v>4</v>
      </c>
      <c r="G183" s="278"/>
      <c r="H183" s="278">
        <f>F183-D183</f>
        <v>0.029999999999999805</v>
      </c>
      <c r="I183" s="276"/>
      <c r="J183" s="277">
        <f>H183/D183</f>
        <v>0.0075566750629722425</v>
      </c>
    </row>
    <row r="184" spans="1:10" ht="15.75" thickBot="1">
      <c r="A184" s="284"/>
      <c r="B184" s="272"/>
      <c r="C184" s="271"/>
      <c r="D184" s="272"/>
      <c r="E184" s="271"/>
      <c r="F184" s="272"/>
      <c r="G184" s="272"/>
      <c r="H184" s="272"/>
      <c r="I184" s="271"/>
      <c r="J184" s="273"/>
    </row>
    <row r="185" spans="1:10" ht="15">
      <c r="A185" s="285"/>
      <c r="B185" s="286"/>
      <c r="C185" s="276"/>
      <c r="D185" s="276"/>
      <c r="E185" s="286"/>
      <c r="F185" s="286"/>
      <c r="G185" s="286"/>
      <c r="H185" s="276"/>
      <c r="I185" s="286"/>
      <c r="J185" s="287"/>
    </row>
    <row r="186" spans="1:10" ht="17.25">
      <c r="A186" s="59" t="s">
        <v>71</v>
      </c>
      <c r="B186" s="278">
        <v>9.47</v>
      </c>
      <c r="C186" s="279"/>
      <c r="D186" s="278">
        <v>10.03</v>
      </c>
      <c r="E186" s="278"/>
      <c r="F186" s="278">
        <v>11.5</v>
      </c>
      <c r="G186" s="278"/>
      <c r="H186" s="278">
        <f>F186-D186</f>
        <v>1.4700000000000006</v>
      </c>
      <c r="I186" s="267"/>
      <c r="J186" s="268">
        <f>H186/D186</f>
        <v>0.14656031904287145</v>
      </c>
    </row>
    <row r="187" spans="1:10" ht="15.75" thickBot="1">
      <c r="A187" s="288"/>
      <c r="B187" s="272"/>
      <c r="C187" s="271"/>
      <c r="D187" s="272"/>
      <c r="E187" s="271"/>
      <c r="F187" s="272"/>
      <c r="G187" s="289"/>
      <c r="H187" s="271"/>
      <c r="I187" s="271"/>
      <c r="J187" s="290"/>
    </row>
    <row r="188" spans="1:10" ht="15">
      <c r="A188" s="291"/>
      <c r="B188" s="275"/>
      <c r="C188" s="276"/>
      <c r="D188" s="275"/>
      <c r="E188" s="276"/>
      <c r="F188" s="275"/>
      <c r="G188" s="286"/>
      <c r="H188" s="276"/>
      <c r="I188" s="276"/>
      <c r="J188" s="287"/>
    </row>
    <row r="189" spans="1:10" ht="15">
      <c r="A189" s="58" t="s">
        <v>94</v>
      </c>
      <c r="B189" s="265">
        <f>+B186+B183+B180+B177+B167+B137</f>
        <v>5652.014762000002</v>
      </c>
      <c r="C189" s="283"/>
      <c r="D189" s="265">
        <f>+D186+D183+D180+D177+D167+D137</f>
        <v>5472.82</v>
      </c>
      <c r="E189" s="283"/>
      <c r="F189" s="265">
        <f>+F186+F183+F180+F177+F167+F137</f>
        <v>5605</v>
      </c>
      <c r="G189" s="283"/>
      <c r="H189" s="265">
        <f>F189-D189</f>
        <v>132.1800000000003</v>
      </c>
      <c r="I189" s="276"/>
      <c r="J189" s="287">
        <f>H189/D189</f>
        <v>0.024152082473021277</v>
      </c>
    </row>
    <row r="190" spans="1:10" ht="15.75" thickBot="1">
      <c r="A190" s="60"/>
      <c r="B190" s="272"/>
      <c r="C190" s="271"/>
      <c r="D190" s="272"/>
      <c r="E190" s="271"/>
      <c r="F190" s="272"/>
      <c r="G190" s="289"/>
      <c r="H190" s="271"/>
      <c r="I190" s="271"/>
      <c r="J190" s="290"/>
    </row>
    <row r="191" spans="1:10" ht="12.75">
      <c r="A191" s="61" t="s">
        <v>72</v>
      </c>
      <c r="B191" s="62"/>
      <c r="C191" s="63"/>
      <c r="D191" s="63"/>
      <c r="E191" s="62"/>
      <c r="F191" s="62"/>
      <c r="G191" s="62"/>
      <c r="H191" s="62"/>
      <c r="I191" s="56"/>
      <c r="J191" s="64"/>
    </row>
    <row r="192" spans="1:10" ht="22.5" customHeight="1">
      <c r="A192" s="308" t="s">
        <v>96</v>
      </c>
      <c r="B192" s="309"/>
      <c r="C192" s="309"/>
      <c r="D192" s="309"/>
      <c r="E192" s="309"/>
      <c r="F192" s="309"/>
      <c r="G192" s="309"/>
      <c r="H192" s="309"/>
      <c r="I192" s="309"/>
      <c r="J192" s="309"/>
    </row>
    <row r="193" spans="1:10" ht="16.5" customHeight="1">
      <c r="A193" s="308" t="s">
        <v>100</v>
      </c>
      <c r="B193" s="309"/>
      <c r="C193" s="309"/>
      <c r="D193" s="309"/>
      <c r="E193" s="309"/>
      <c r="F193" s="309"/>
      <c r="G193" s="309"/>
      <c r="H193" s="309"/>
      <c r="I193" s="309"/>
      <c r="J193" s="309"/>
    </row>
    <row r="194" spans="1:10" ht="21" customHeight="1">
      <c r="A194" s="308" t="s">
        <v>97</v>
      </c>
      <c r="B194" s="309"/>
      <c r="C194" s="309"/>
      <c r="D194" s="309"/>
      <c r="E194" s="309"/>
      <c r="F194" s="309"/>
      <c r="G194" s="309"/>
      <c r="H194" s="309"/>
      <c r="I194" s="309"/>
      <c r="J194" s="309"/>
    </row>
  </sheetData>
  <mergeCells count="6">
    <mergeCell ref="A169:J169"/>
    <mergeCell ref="A192:J192"/>
    <mergeCell ref="A194:J194"/>
    <mergeCell ref="A193:J193"/>
    <mergeCell ref="A1:J1"/>
    <mergeCell ref="A2:J2"/>
  </mergeCells>
  <printOptions horizontalCentered="1"/>
  <pageMargins left="0.75" right="0.75" top="1" bottom="1" header="0.5" footer="0.5"/>
  <pageSetup firstPageNumber="447" useFirstPageNumber="1" horizontalDpi="300" verticalDpi="300" orientation="portrait" scale="73" r:id="rId1"/>
  <headerFooter alignWithMargins="0">
    <oddFooter>&amp;C&amp;"Times New Roman,Regular"&amp;11&amp;P</oddFooter>
  </headerFooter>
  <rowBreaks count="3" manualBreakCount="3">
    <brk id="61" max="255" man="1"/>
    <brk id="115" max="255" man="1"/>
    <brk id="1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THIGGINS</dc:creator>
  <cp:keywords/>
  <dc:description/>
  <cp:lastModifiedBy>COXENRID</cp:lastModifiedBy>
  <cp:lastPrinted>2005-02-02T20:08:08Z</cp:lastPrinted>
  <dcterms:created xsi:type="dcterms:W3CDTF">2005-01-18T20:15:10Z</dcterms:created>
  <dcterms:modified xsi:type="dcterms:W3CDTF">2005-02-02T20:08:11Z</dcterms:modified>
  <cp:category/>
  <cp:version/>
  <cp:contentType/>
  <cp:contentStatus/>
</cp:coreProperties>
</file>