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23835" windowHeight="10230"/>
  </bookViews>
  <sheets>
    <sheet name="RI Summary" sheetId="1" r:id="rId1"/>
  </sheets>
  <definedNames>
    <definedName name="_xlnm.Print_Area" localSheetId="0">'RI Summary'!$A$1:$I$56</definedName>
  </definedNames>
  <calcPr calcId="125725"/>
</workbook>
</file>

<file path=xl/calcChain.xml><?xml version="1.0" encoding="utf-8"?>
<calcChain xmlns="http://schemas.openxmlformats.org/spreadsheetml/2006/main">
  <c r="I47" i="1"/>
  <c r="I40"/>
  <c r="I30"/>
  <c r="I12"/>
  <c r="G30"/>
  <c r="G12"/>
  <c r="G10"/>
  <c r="F47" l="1"/>
  <c r="G47" s="1"/>
  <c r="H45"/>
  <c r="I45" s="1"/>
  <c r="F44"/>
  <c r="G44" s="1"/>
  <c r="H44"/>
  <c r="I44" s="1"/>
  <c r="F43"/>
  <c r="G43" s="1"/>
  <c r="F42"/>
  <c r="G42" s="1"/>
  <c r="H42"/>
  <c r="I42" s="1"/>
  <c r="H41"/>
  <c r="I41" s="1"/>
  <c r="H40"/>
  <c r="F39"/>
  <c r="G39" s="1"/>
  <c r="E38"/>
  <c r="D38"/>
  <c r="C38"/>
  <c r="H37"/>
  <c r="I37" s="1"/>
  <c r="H36"/>
  <c r="I36" s="1"/>
  <c r="H35"/>
  <c r="I35" s="1"/>
  <c r="F35"/>
  <c r="G35" s="1"/>
  <c r="F34"/>
  <c r="G34" s="1"/>
  <c r="E33"/>
  <c r="D33"/>
  <c r="C33"/>
  <c r="H32"/>
  <c r="I32" s="1"/>
  <c r="F31"/>
  <c r="G31" s="1"/>
  <c r="H29"/>
  <c r="I29" s="1"/>
  <c r="F29"/>
  <c r="G29" s="1"/>
  <c r="F28"/>
  <c r="G28" s="1"/>
  <c r="H28"/>
  <c r="I28" s="1"/>
  <c r="H27"/>
  <c r="I27" s="1"/>
  <c r="F26"/>
  <c r="G26" s="1"/>
  <c r="H26"/>
  <c r="I26" s="1"/>
  <c r="F25"/>
  <c r="G25" s="1"/>
  <c r="H24"/>
  <c r="I24" s="1"/>
  <c r="H23"/>
  <c r="I23" s="1"/>
  <c r="F22"/>
  <c r="G22" s="1"/>
  <c r="F21"/>
  <c r="G21" s="1"/>
  <c r="H20"/>
  <c r="I20" s="1"/>
  <c r="H19"/>
  <c r="I19" s="1"/>
  <c r="F18"/>
  <c r="G18" s="1"/>
  <c r="F17"/>
  <c r="G17" s="1"/>
  <c r="H16"/>
  <c r="I16" s="1"/>
  <c r="H15"/>
  <c r="I15" s="1"/>
  <c r="F14"/>
  <c r="G14" s="1"/>
  <c r="F13"/>
  <c r="G13" s="1"/>
  <c r="H12"/>
  <c r="H11"/>
  <c r="I11" s="1"/>
  <c r="F10"/>
  <c r="F9"/>
  <c r="G9" s="1"/>
  <c r="E8"/>
  <c r="H8" s="1"/>
  <c r="D8"/>
  <c r="C8"/>
  <c r="I8" l="1"/>
  <c r="F38"/>
  <c r="G38" s="1"/>
  <c r="H33"/>
  <c r="I33" s="1"/>
  <c r="E46"/>
  <c r="E48" s="1"/>
  <c r="H9"/>
  <c r="I9" s="1"/>
  <c r="F11"/>
  <c r="G11" s="1"/>
  <c r="H13"/>
  <c r="I13" s="1"/>
  <c r="F15"/>
  <c r="G15" s="1"/>
  <c r="H17"/>
  <c r="I17" s="1"/>
  <c r="F19"/>
  <c r="G19" s="1"/>
  <c r="H21"/>
  <c r="I21" s="1"/>
  <c r="F23"/>
  <c r="G23" s="1"/>
  <c r="H25"/>
  <c r="I25" s="1"/>
  <c r="F27"/>
  <c r="G27" s="1"/>
  <c r="F32"/>
  <c r="G32" s="1"/>
  <c r="H34"/>
  <c r="I34" s="1"/>
  <c r="F36"/>
  <c r="G36" s="1"/>
  <c r="H38"/>
  <c r="I38" s="1"/>
  <c r="F40"/>
  <c r="G40" s="1"/>
  <c r="D46"/>
  <c r="F8"/>
  <c r="G8" s="1"/>
  <c r="H10"/>
  <c r="I10" s="1"/>
  <c r="F12"/>
  <c r="H14"/>
  <c r="I14" s="1"/>
  <c r="F16"/>
  <c r="G16" s="1"/>
  <c r="H18"/>
  <c r="I18" s="1"/>
  <c r="F20"/>
  <c r="G20" s="1"/>
  <c r="H22"/>
  <c r="I22" s="1"/>
  <c r="F24"/>
  <c r="G24" s="1"/>
  <c r="H31"/>
  <c r="I31" s="1"/>
  <c r="F33"/>
  <c r="G33" s="1"/>
  <c r="F37"/>
  <c r="G37" s="1"/>
  <c r="H39"/>
  <c r="I39" s="1"/>
  <c r="F41"/>
  <c r="G41" s="1"/>
  <c r="H43"/>
  <c r="I43" s="1"/>
  <c r="F45"/>
  <c r="G45" s="1"/>
  <c r="C46"/>
  <c r="H47"/>
  <c r="F46" l="1"/>
  <c r="G46" s="1"/>
  <c r="C48"/>
  <c r="D48"/>
  <c r="H46"/>
  <c r="I46" s="1"/>
  <c r="H48" l="1"/>
  <c r="I48" s="1"/>
  <c r="F48"/>
  <c r="G48" s="1"/>
</calcChain>
</file>

<file path=xl/sharedStrings.xml><?xml version="1.0" encoding="utf-8"?>
<sst xmlns="http://schemas.openxmlformats.org/spreadsheetml/2006/main" count="63" uniqueCount="61">
  <si>
    <t>National Science Foundation</t>
  </si>
  <si>
    <t>Research Infrastructure Summary</t>
  </si>
  <si>
    <t>FY 2013 Request to Congress</t>
  </si>
  <si>
    <t>(Dollars in Millions)</t>
  </si>
  <si>
    <t>FY 2011 Actual</t>
  </si>
  <si>
    <t>FY 2013 Request</t>
  </si>
  <si>
    <t>FY 2013 Request change over:</t>
  </si>
  <si>
    <t>FY 2011
Actual</t>
  </si>
  <si>
    <t>Amount</t>
  </si>
  <si>
    <t>Percent</t>
  </si>
  <si>
    <t>Facilities</t>
  </si>
  <si>
    <t>Academic Research Fleet</t>
  </si>
  <si>
    <r>
      <t xml:space="preserve">    Regional Class Research Vessels</t>
    </r>
    <r>
      <rPr>
        <i/>
        <vertAlign val="superscript"/>
        <sz val="10"/>
        <rFont val="Times New Roman"/>
        <family val="1"/>
      </rPr>
      <t>1</t>
    </r>
  </si>
  <si>
    <t xml:space="preserve">    RHOV Construction (R/V Alvin Replacement)</t>
  </si>
  <si>
    <t xml:space="preserve">    R/V Langseth Construction (R/V Ewing Replacement)</t>
  </si>
  <si>
    <t xml:space="preserve">    Ship Operations and Upgrades</t>
  </si>
  <si>
    <t>Cornell High Energy Synchrotron Source (CHESS) \ Cornell
    Electron Storage Ring (CESR)</t>
  </si>
  <si>
    <t>EarthScope: USArray, SAFOD, PBO</t>
  </si>
  <si>
    <t>Gemini Observatory</t>
  </si>
  <si>
    <t>IceCube Neutrino Observatory (IceCube)</t>
  </si>
  <si>
    <t>Incorporated Research Institutions for Seismology</t>
  </si>
  <si>
    <t>Integrated Ocean Drilling Program</t>
  </si>
  <si>
    <t>Large Hadron Collider</t>
  </si>
  <si>
    <t>Laser Interferometer Gravitational Wave Observatory</t>
  </si>
  <si>
    <t>Arecibo Observatory (was National Astronomy &amp; Ionosphere Center)</t>
  </si>
  <si>
    <t>National High Magnetic Field Laboratory</t>
  </si>
  <si>
    <t>National Nanotechnology Infrastructure Network (NNIN)</t>
  </si>
  <si>
    <t>National Solar Observatory</t>
  </si>
  <si>
    <t>National Superconducting Cyclotron Laboratory</t>
  </si>
  <si>
    <t>Network for Earthquake Engineering Simulation</t>
  </si>
  <si>
    <r>
      <t>Other Facilities</t>
    </r>
    <r>
      <rPr>
        <vertAlign val="superscript"/>
        <sz val="11"/>
        <rFont val="Times New Roman"/>
        <family val="1"/>
      </rPr>
      <t>2</t>
    </r>
  </si>
  <si>
    <r>
      <t>Polar Facilities and Logistics</t>
    </r>
    <r>
      <rPr>
        <vertAlign val="superscript"/>
        <sz val="11"/>
        <rFont val="Times New Roman"/>
        <family val="1"/>
      </rPr>
      <t>3</t>
    </r>
  </si>
  <si>
    <t>Other Facilities Investments</t>
  </si>
  <si>
    <r>
      <t>Major Research Equipment &amp; Facilities Construction</t>
    </r>
    <r>
      <rPr>
        <vertAlign val="superscript"/>
        <sz val="11"/>
        <rFont val="Times New Roman"/>
        <family val="1"/>
      </rPr>
      <t>4</t>
    </r>
  </si>
  <si>
    <r>
      <t>Pre-construction Planning</t>
    </r>
    <r>
      <rPr>
        <vertAlign val="superscript"/>
        <sz val="11"/>
        <rFont val="Times New Roman"/>
        <family val="1"/>
      </rPr>
      <t>1,5</t>
    </r>
  </si>
  <si>
    <t>Federally Funded R&amp;D Centers</t>
  </si>
  <si>
    <t>National Center for Atmospheric Research</t>
  </si>
  <si>
    <t>National Optical Astronomy Observatories</t>
  </si>
  <si>
    <r>
      <t>National Radio Astronomy Observatories</t>
    </r>
    <r>
      <rPr>
        <vertAlign val="superscript"/>
        <sz val="11"/>
        <rFont val="Times New Roman"/>
        <family val="1"/>
      </rPr>
      <t>6</t>
    </r>
  </si>
  <si>
    <t>Science and Technology Policy Institute</t>
  </si>
  <si>
    <t>Other Research Instrumentation and Infrastructure</t>
  </si>
  <si>
    <t>Major Research Instrumentation</t>
  </si>
  <si>
    <t>National Stem Education Distributed Learning</t>
  </si>
  <si>
    <t>Networking &amp; Computational Resources Infrastructure &amp; Services</t>
  </si>
  <si>
    <t>Polar Environment, Health &amp; Safety</t>
  </si>
  <si>
    <r>
      <t>Research Resources</t>
    </r>
    <r>
      <rPr>
        <vertAlign val="superscript"/>
        <sz val="11"/>
        <rFont val="Times New Roman"/>
        <family val="1"/>
      </rPr>
      <t>7</t>
    </r>
  </si>
  <si>
    <t>National Center for Science &amp; Engineering Statistics</t>
  </si>
  <si>
    <t>NCSES Science of Science &amp; Innovation Policy Activities</t>
  </si>
  <si>
    <t>Subtotal, Research Infrastructure Support</t>
  </si>
  <si>
    <t>Research Infrastructure Stewardship Offset</t>
  </si>
  <si>
    <t>RESEARCH INFRASTRUCTURE TOTAL</t>
  </si>
  <si>
    <t>Totals may not add due to rounding.</t>
  </si>
  <si>
    <r>
      <t xml:space="preserve">1 </t>
    </r>
    <r>
      <rPr>
        <sz val="9"/>
        <rFont val="Times New Roman"/>
        <family val="1"/>
      </rPr>
      <t>Regional Class Research Vessels are a Pre-construction Planning project for potential MREFC funding.  This funding is shown here (Academic Resesarch Fleet) and is not included in the Pre-construction Planning line.</t>
    </r>
  </si>
  <si>
    <r>
      <t xml:space="preserve">2 </t>
    </r>
    <r>
      <rPr>
        <sz val="9"/>
        <rFont val="Times New Roman"/>
        <family val="1"/>
      </rPr>
      <t>Other Facilities includes support for other physics and materials research facilities.</t>
    </r>
  </si>
  <si>
    <r>
      <t>3</t>
    </r>
    <r>
      <rPr>
        <sz val="9"/>
        <rFont val="Times New Roman"/>
        <family val="1"/>
      </rPr>
      <t xml:space="preserve"> Polar Facilities and Logistics funding includes support for the operations and maintenance of the South Pole Station Modernization (SPSM) project.  Polar Facilities and Logistics excludes a one-time appropriation transfer of $53.892 million, $54.0 million less 0.2% rescission, to U.S. Coast Guard per P.L. 112-10.</t>
    </r>
  </si>
  <si>
    <r>
      <t xml:space="preserve">4 </t>
    </r>
    <r>
      <rPr>
        <sz val="9"/>
        <rFont val="Times New Roman"/>
        <family val="1"/>
      </rPr>
      <t xml:space="preserve"> Funding levels for MREFC Projects in this table include support for: a) concept and development associated with ongoing and requested MREFC projects provided through the R&amp;RA account, specifically for NEON; b) initial support for operations and maintenance provided through the R&amp;RA account (except for ALMA, which is included in the funding for NRAO); and c) implementation support provided through the MREFC account.</t>
    </r>
  </si>
  <si>
    <r>
      <t>5</t>
    </r>
    <r>
      <rPr>
        <sz val="9"/>
        <rFont val="Times New Roman"/>
        <family val="1"/>
      </rPr>
      <t xml:space="preserve">  Preconstruction planning includes funding for potential next generation multi-user facilities.  Not included in this line are Regional Class Research Vessels, shown here under the Academic Research Fleet.</t>
    </r>
  </si>
  <si>
    <r>
      <t xml:space="preserve">6 </t>
    </r>
    <r>
      <rPr>
        <sz val="9"/>
        <rFont val="Times New Roman"/>
        <family val="1"/>
      </rPr>
      <t>Funding for the National Radio Astronomy Observatory (NRAO) includes operation and maintenance support for the Atacama Large Millimeter Array (ALMA).  Construction funding for ALMA is included in the MREFC projects line above.</t>
    </r>
  </si>
  <si>
    <r>
      <t xml:space="preserve">7  </t>
    </r>
    <r>
      <rPr>
        <sz val="9"/>
        <rFont val="Times New Roman"/>
        <family val="1"/>
      </rPr>
      <t>Funding for Research Resources includes support for the operation and maintenance of minor facilities, infrastructure and instrumentation, field stations, museum collections, etc.</t>
    </r>
  </si>
  <si>
    <t>FY 2012 Estimate</t>
  </si>
  <si>
    <t>FY 2012
Estimate</t>
  </si>
</sst>
</file>

<file path=xl/styles.xml><?xml version="1.0" encoding="utf-8"?>
<styleSheet xmlns="http://schemas.openxmlformats.org/spreadsheetml/2006/main">
  <numFmts count="5">
    <numFmt numFmtId="164" formatCode="&quot;$&quot;#,##0.00"/>
    <numFmt numFmtId="165" formatCode="0.0%"/>
    <numFmt numFmtId="166" formatCode="0.00_);[Red]\(0.00\)"/>
    <numFmt numFmtId="167" formatCode="&quot;$&quot;#,##0.000"/>
    <numFmt numFmtId="168" formatCode="#,##0.00;\-#,##0.00;&quot;-&quot;??"/>
  </numFmts>
  <fonts count="14">
    <font>
      <sz val="11"/>
      <color theme="1"/>
      <name val="Calibri"/>
      <family val="2"/>
      <scheme val="minor"/>
    </font>
    <font>
      <sz val="11"/>
      <color theme="1"/>
      <name val="Calibri"/>
      <family val="2"/>
      <scheme val="minor"/>
    </font>
    <font>
      <b/>
      <sz val="14"/>
      <name val="Times New Roman"/>
      <family val="1"/>
    </font>
    <font>
      <sz val="10"/>
      <name val="Times New Roman"/>
      <family val="1"/>
    </font>
    <font>
      <b/>
      <sz val="11"/>
      <name val="Times New Roman"/>
      <family val="1"/>
    </font>
    <font>
      <sz val="11"/>
      <name val="Times New Roman"/>
      <family val="1"/>
    </font>
    <font>
      <sz val="10"/>
      <name val="Arial"/>
      <family val="2"/>
    </font>
    <font>
      <i/>
      <sz val="11"/>
      <name val="Times New Roman"/>
      <family val="1"/>
    </font>
    <font>
      <i/>
      <sz val="10"/>
      <name val="Times New Roman"/>
      <family val="1"/>
    </font>
    <font>
      <i/>
      <vertAlign val="superscript"/>
      <sz val="10"/>
      <name val="Times New Roman"/>
      <family val="1"/>
    </font>
    <font>
      <i/>
      <sz val="10"/>
      <name val="Arial"/>
      <family val="2"/>
    </font>
    <font>
      <vertAlign val="superscript"/>
      <sz val="11"/>
      <name val="Times New Roman"/>
      <family val="1"/>
    </font>
    <font>
      <sz val="9"/>
      <name val="Times New Roman"/>
      <family val="1"/>
    </font>
    <font>
      <vertAlign val="superscript"/>
      <sz val="9"/>
      <name val="Times New Roman"/>
      <family val="1"/>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9">
    <xf numFmtId="0" fontId="0" fillId="0" borderId="0" xfId="0"/>
    <xf numFmtId="0" fontId="2" fillId="0" borderId="0" xfId="0" applyFont="1" applyFill="1" applyBorder="1" applyAlignment="1"/>
    <xf numFmtId="0" fontId="3" fillId="0" borderId="0" xfId="0" applyFont="1" applyFill="1" applyBorder="1" applyAlignment="1"/>
    <xf numFmtId="0" fontId="0" fillId="0" borderId="9" xfId="0" applyBorder="1"/>
    <xf numFmtId="0" fontId="0" fillId="0" borderId="0" xfId="0" applyBorder="1"/>
    <xf numFmtId="0" fontId="5" fillId="0" borderId="7" xfId="0" applyFont="1" applyBorder="1" applyAlignment="1">
      <alignment horizontal="right" wrapText="1"/>
    </xf>
    <xf numFmtId="0" fontId="5" fillId="0" borderId="8" xfId="0" applyFont="1" applyBorder="1" applyAlignment="1">
      <alignment horizontal="right" wrapText="1"/>
    </xf>
    <xf numFmtId="164" fontId="4" fillId="2" borderId="0" xfId="0" applyNumberFormat="1" applyFont="1" applyFill="1" applyBorder="1" applyAlignment="1">
      <alignment horizontal="right" wrapText="1"/>
    </xf>
    <xf numFmtId="164" fontId="4" fillId="2" borderId="5" xfId="0" applyNumberFormat="1" applyFont="1" applyFill="1" applyBorder="1" applyAlignment="1">
      <alignment horizontal="right" wrapText="1"/>
    </xf>
    <xf numFmtId="164" fontId="4" fillId="2" borderId="0" xfId="0" applyNumberFormat="1" applyFont="1" applyFill="1" applyBorder="1" applyAlignment="1">
      <alignment horizontal="right"/>
    </xf>
    <xf numFmtId="165" fontId="4" fillId="2" borderId="10" xfId="1" applyNumberFormat="1" applyFont="1" applyFill="1" applyBorder="1" applyAlignment="1">
      <alignment horizontal="right"/>
    </xf>
    <xf numFmtId="0" fontId="5" fillId="0" borderId="9" xfId="0" applyFont="1" applyBorder="1"/>
    <xf numFmtId="0" fontId="5" fillId="0" borderId="0" xfId="0" applyFont="1"/>
    <xf numFmtId="4" fontId="5" fillId="0" borderId="0" xfId="0" applyNumberFormat="1" applyFont="1" applyAlignment="1">
      <alignment horizontal="right"/>
    </xf>
    <xf numFmtId="4" fontId="5" fillId="0" borderId="11" xfId="0" applyNumberFormat="1" applyFont="1" applyBorder="1" applyAlignment="1">
      <alignment horizontal="right"/>
    </xf>
    <xf numFmtId="4" fontId="5" fillId="0" borderId="0" xfId="0" applyNumberFormat="1" applyFont="1" applyBorder="1" applyAlignment="1">
      <alignment horizontal="right"/>
    </xf>
    <xf numFmtId="165" fontId="5" fillId="0" borderId="10" xfId="1" applyNumberFormat="1" applyFont="1" applyFill="1" applyBorder="1" applyAlignment="1">
      <alignment horizontal="right"/>
    </xf>
    <xf numFmtId="0" fontId="7" fillId="0" borderId="9" xfId="0" applyFont="1" applyBorder="1"/>
    <xf numFmtId="0" fontId="8" fillId="0" borderId="0" xfId="0" applyFont="1" applyFill="1"/>
    <xf numFmtId="2" fontId="8" fillId="0" borderId="0" xfId="0" applyNumberFormat="1" applyFont="1" applyAlignment="1">
      <alignment horizontal="right"/>
    </xf>
    <xf numFmtId="2" fontId="8" fillId="0" borderId="11" xfId="0" applyNumberFormat="1" applyFont="1" applyBorder="1" applyAlignment="1">
      <alignment horizontal="right"/>
    </xf>
    <xf numFmtId="2" fontId="3" fillId="0" borderId="0" xfId="0" applyNumberFormat="1" applyFont="1" applyBorder="1" applyAlignment="1">
      <alignment horizontal="right"/>
    </xf>
    <xf numFmtId="165" fontId="3" fillId="0" borderId="10" xfId="1" applyNumberFormat="1" applyFont="1" applyFill="1" applyBorder="1" applyAlignment="1">
      <alignment horizontal="right"/>
    </xf>
    <xf numFmtId="0" fontId="10" fillId="0" borderId="0" xfId="0" applyFont="1"/>
    <xf numFmtId="166" fontId="8" fillId="0" borderId="0" xfId="2" applyNumberFormat="1" applyFont="1" applyBorder="1" applyAlignment="1" applyProtection="1">
      <alignment horizontal="left"/>
    </xf>
    <xf numFmtId="2" fontId="8" fillId="0" borderId="0" xfId="0" applyNumberFormat="1" applyFont="1" applyBorder="1" applyAlignment="1">
      <alignment horizontal="right"/>
    </xf>
    <xf numFmtId="165" fontId="8" fillId="0" borderId="10" xfId="1" applyNumberFormat="1" applyFont="1" applyFill="1" applyBorder="1" applyAlignment="1">
      <alignment horizontal="right"/>
    </xf>
    <xf numFmtId="0" fontId="5" fillId="0" borderId="0" xfId="0" applyFont="1" applyAlignment="1">
      <alignment wrapText="1"/>
    </xf>
    <xf numFmtId="2" fontId="5" fillId="0" borderId="0" xfId="0" applyNumberFormat="1" applyFont="1" applyAlignment="1">
      <alignment horizontal="right" vertical="top"/>
    </xf>
    <xf numFmtId="2" fontId="5" fillId="0" borderId="11" xfId="0" applyNumberFormat="1" applyFont="1" applyBorder="1" applyAlignment="1">
      <alignment horizontal="right" vertical="top"/>
    </xf>
    <xf numFmtId="2" fontId="5" fillId="0" borderId="0" xfId="0" applyNumberFormat="1" applyFont="1" applyBorder="1" applyAlignment="1">
      <alignment horizontal="right" vertical="top"/>
    </xf>
    <xf numFmtId="165" fontId="5" fillId="0" borderId="10" xfId="1" applyNumberFormat="1" applyFont="1" applyFill="1" applyBorder="1" applyAlignment="1">
      <alignment horizontal="right" vertical="top"/>
    </xf>
    <xf numFmtId="166" fontId="5" fillId="0" borderId="0" xfId="2" applyNumberFormat="1" applyFont="1" applyBorder="1" applyAlignment="1" applyProtection="1">
      <alignment horizontal="left"/>
    </xf>
    <xf numFmtId="2" fontId="5" fillId="0" borderId="0" xfId="0" quotePrefix="1" applyNumberFormat="1" applyFont="1" applyAlignment="1">
      <alignment horizontal="right"/>
    </xf>
    <xf numFmtId="2" fontId="5" fillId="0" borderId="0" xfId="0" applyNumberFormat="1" applyFont="1" applyAlignment="1">
      <alignment horizontal="right"/>
    </xf>
    <xf numFmtId="2" fontId="5" fillId="0" borderId="11" xfId="0" applyNumberFormat="1" applyFont="1" applyBorder="1" applyAlignment="1">
      <alignment horizontal="right"/>
    </xf>
    <xf numFmtId="2" fontId="5" fillId="0" borderId="0" xfId="0" applyNumberFormat="1" applyFont="1" applyBorder="1" applyAlignment="1">
      <alignment horizontal="right"/>
    </xf>
    <xf numFmtId="2" fontId="5" fillId="0" borderId="10" xfId="0" applyNumberFormat="1" applyFont="1" applyBorder="1" applyAlignment="1">
      <alignment horizontal="right"/>
    </xf>
    <xf numFmtId="0" fontId="5" fillId="0" borderId="0" xfId="0" applyFont="1" applyBorder="1"/>
    <xf numFmtId="166" fontId="5" fillId="0" borderId="0" xfId="2" applyNumberFormat="1" applyFont="1" applyBorder="1" applyProtection="1"/>
    <xf numFmtId="2" fontId="5" fillId="0" borderId="0" xfId="0" applyNumberFormat="1" applyFont="1" applyFill="1" applyAlignment="1">
      <alignment horizontal="right"/>
    </xf>
    <xf numFmtId="2" fontId="5" fillId="0" borderId="0" xfId="0" quotePrefix="1" applyNumberFormat="1" applyFont="1" applyFill="1" applyAlignment="1">
      <alignment horizontal="right"/>
    </xf>
    <xf numFmtId="2" fontId="5" fillId="0" borderId="11" xfId="0" applyNumberFormat="1" applyFont="1" applyFill="1" applyBorder="1" applyAlignment="1">
      <alignment horizontal="right"/>
    </xf>
    <xf numFmtId="2" fontId="0" fillId="0" borderId="0" xfId="0" applyNumberFormat="1"/>
    <xf numFmtId="0" fontId="4" fillId="2" borderId="9" xfId="0" applyFont="1" applyFill="1" applyBorder="1"/>
    <xf numFmtId="166" fontId="4" fillId="2" borderId="0" xfId="2" applyNumberFormat="1" applyFont="1" applyFill="1" applyBorder="1" applyProtection="1"/>
    <xf numFmtId="164" fontId="4" fillId="2" borderId="0" xfId="0" applyNumberFormat="1" applyFont="1" applyFill="1" applyAlignment="1">
      <alignment horizontal="right"/>
    </xf>
    <xf numFmtId="167" fontId="4" fillId="2" borderId="0" xfId="0" applyNumberFormat="1" applyFont="1" applyFill="1" applyBorder="1" applyAlignment="1">
      <alignment horizontal="right"/>
    </xf>
    <xf numFmtId="0" fontId="4" fillId="2" borderId="0" xfId="0" applyFont="1" applyFill="1"/>
    <xf numFmtId="164" fontId="4" fillId="2" borderId="11" xfId="0" applyNumberFormat="1" applyFont="1" applyFill="1" applyBorder="1" applyAlignment="1">
      <alignment horizontal="right"/>
    </xf>
    <xf numFmtId="164" fontId="0" fillId="0" borderId="0" xfId="0" applyNumberFormat="1"/>
    <xf numFmtId="0" fontId="4" fillId="0" borderId="15" xfId="0" applyFont="1" applyBorder="1"/>
    <xf numFmtId="0" fontId="4" fillId="0" borderId="16" xfId="0" applyFont="1" applyBorder="1"/>
    <xf numFmtId="164" fontId="4" fillId="0" borderId="16" xfId="0" applyNumberFormat="1" applyFont="1" applyBorder="1" applyAlignment="1">
      <alignment horizontal="right"/>
    </xf>
    <xf numFmtId="165" fontId="4" fillId="0" borderId="18" xfId="1" applyNumberFormat="1" applyFont="1" applyFill="1" applyBorder="1" applyAlignment="1">
      <alignment horizontal="right"/>
    </xf>
    <xf numFmtId="0" fontId="4" fillId="0" borderId="19" xfId="0" applyFont="1" applyBorder="1"/>
    <xf numFmtId="0" fontId="4" fillId="0" borderId="20" xfId="0" applyFont="1" applyBorder="1"/>
    <xf numFmtId="164" fontId="4" fillId="0" borderId="20" xfId="0" applyNumberFormat="1" applyFont="1" applyBorder="1" applyAlignment="1">
      <alignment horizontal="right"/>
    </xf>
    <xf numFmtId="165" fontId="4" fillId="0" borderId="21" xfId="1" applyNumberFormat="1" applyFont="1" applyFill="1" applyBorder="1" applyAlignment="1">
      <alignment horizontal="right"/>
    </xf>
    <xf numFmtId="0" fontId="4" fillId="0" borderId="22" xfId="0" applyFont="1" applyBorder="1"/>
    <xf numFmtId="0" fontId="4" fillId="0" borderId="23" xfId="0" applyFont="1" applyBorder="1"/>
    <xf numFmtId="164" fontId="4" fillId="0" borderId="23" xfId="0" applyNumberFormat="1" applyFont="1" applyBorder="1" applyAlignment="1">
      <alignment horizontal="right"/>
    </xf>
    <xf numFmtId="165" fontId="4" fillId="0" borderId="25" xfId="1" applyNumberFormat="1" applyFont="1" applyFill="1" applyBorder="1" applyAlignment="1">
      <alignment horizontal="right"/>
    </xf>
    <xf numFmtId="0" fontId="12" fillId="0" borderId="0" xfId="0" applyFont="1" applyBorder="1" applyAlignment="1">
      <alignment horizontal="left"/>
    </xf>
    <xf numFmtId="0" fontId="13" fillId="0" borderId="0" xfId="0" applyFont="1" applyFill="1" applyBorder="1" applyAlignment="1">
      <alignment vertical="top" wrapText="1"/>
    </xf>
    <xf numFmtId="0" fontId="0" fillId="0" borderId="0" xfId="0" applyFill="1"/>
    <xf numFmtId="0" fontId="13" fillId="0" borderId="0" xfId="0" applyFont="1" applyFill="1" applyAlignment="1">
      <alignment vertical="top" wrapText="1"/>
    </xf>
    <xf numFmtId="168" fontId="5" fillId="0" borderId="0" xfId="0" applyNumberFormat="1" applyFont="1" applyFill="1" applyBorder="1" applyAlignment="1">
      <alignment horizontal="right" vertical="top"/>
    </xf>
    <xf numFmtId="168" fontId="5" fillId="0" borderId="10" xfId="0" applyNumberFormat="1" applyFont="1" applyFill="1" applyBorder="1" applyAlignment="1">
      <alignment horizontal="right" vertical="top"/>
    </xf>
    <xf numFmtId="168" fontId="8" fillId="0" borderId="0" xfId="0" applyNumberFormat="1" applyFont="1" applyFill="1" applyBorder="1" applyAlignment="1">
      <alignment horizontal="right" vertical="top"/>
    </xf>
    <xf numFmtId="168" fontId="8" fillId="0" borderId="11" xfId="0" applyNumberFormat="1" applyFont="1" applyFill="1" applyBorder="1" applyAlignment="1">
      <alignment horizontal="right" vertical="top"/>
    </xf>
    <xf numFmtId="164" fontId="4" fillId="0" borderId="17" xfId="0" applyNumberFormat="1" applyFont="1" applyBorder="1" applyAlignment="1">
      <alignment horizontal="right"/>
    </xf>
    <xf numFmtId="164" fontId="4" fillId="0" borderId="24" xfId="0" applyNumberFormat="1" applyFont="1" applyBorder="1" applyAlignment="1">
      <alignment horizontal="right"/>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12" fillId="0" borderId="0" xfId="0" applyFont="1" applyBorder="1" applyAlignment="1">
      <alignment horizontal="left"/>
    </xf>
    <xf numFmtId="0" fontId="2" fillId="0" borderId="0"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12" xfId="0" applyFont="1" applyFill="1" applyBorder="1" applyAlignment="1">
      <alignment horizontal="center"/>
    </xf>
    <xf numFmtId="0" fontId="4" fillId="0" borderId="3" xfId="0" applyFont="1" applyBorder="1" applyAlignment="1">
      <alignment horizontal="right" wrapText="1"/>
    </xf>
    <xf numFmtId="0" fontId="4" fillId="0" borderId="0" xfId="0" applyFont="1" applyBorder="1" applyAlignment="1">
      <alignment horizontal="right" wrapText="1"/>
    </xf>
    <xf numFmtId="0" fontId="4" fillId="0" borderId="1" xfId="0" applyFont="1" applyBorder="1" applyAlignment="1">
      <alignment horizontal="right" wrapText="1"/>
    </xf>
    <xf numFmtId="0" fontId="4" fillId="0" borderId="4" xfId="0" applyFont="1" applyBorder="1" applyAlignment="1">
      <alignment horizontal="right" wrapText="1"/>
    </xf>
    <xf numFmtId="0" fontId="4" fillId="0" borderId="10" xfId="0" applyFont="1" applyBorder="1" applyAlignment="1">
      <alignment horizontal="right" wrapText="1"/>
    </xf>
    <xf numFmtId="0" fontId="4" fillId="0" borderId="13" xfId="0" applyFont="1" applyBorder="1" applyAlignment="1">
      <alignment horizontal="right" wrapText="1"/>
    </xf>
    <xf numFmtId="0" fontId="4" fillId="0" borderId="5" xfId="0" applyFont="1" applyBorder="1" applyAlignment="1">
      <alignment horizontal="right" wrapText="1"/>
    </xf>
    <xf numFmtId="0" fontId="4" fillId="0" borderId="11" xfId="0" applyFont="1" applyBorder="1" applyAlignment="1">
      <alignment horizontal="right" wrapText="1"/>
    </xf>
    <xf numFmtId="0" fontId="4" fillId="0" borderId="14" xfId="0" applyFont="1" applyBorder="1" applyAlignment="1">
      <alignment horizontal="righ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3">
    <cellStyle name="Normal" xfId="0" builtinId="0"/>
    <cellStyle name="Normal_Sheet1 (2)" xfId="2"/>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61"/>
  <sheetViews>
    <sheetView showGridLines="0" tabSelected="1" zoomScale="82" zoomScaleNormal="82" workbookViewId="0">
      <selection activeCell="A3" sqref="A3:I3"/>
    </sheetView>
  </sheetViews>
  <sheetFormatPr defaultRowHeight="15"/>
  <cols>
    <col min="1" max="1" width="1.7109375" customWidth="1"/>
    <col min="2" max="2" width="60.5703125" customWidth="1"/>
    <col min="3" max="3" width="10.140625" customWidth="1"/>
    <col min="4" max="4" width="10.42578125" customWidth="1"/>
    <col min="5" max="5" width="11.5703125" customWidth="1"/>
    <col min="6" max="6" width="10.5703125" customWidth="1"/>
    <col min="7" max="7" width="10.140625" bestFit="1" customWidth="1"/>
    <col min="8" max="8" width="10.7109375" bestFit="1" customWidth="1"/>
    <col min="9" max="9" width="10.85546875" customWidth="1"/>
    <col min="10" max="10" width="9.42578125" customWidth="1"/>
    <col min="12" max="12" width="9.7109375" bestFit="1" customWidth="1"/>
    <col min="16" max="16" width="10" customWidth="1"/>
  </cols>
  <sheetData>
    <row r="1" spans="1:25" ht="18.75">
      <c r="A1" s="80" t="s">
        <v>0</v>
      </c>
      <c r="B1" s="80"/>
      <c r="C1" s="80"/>
      <c r="D1" s="80"/>
      <c r="E1" s="80"/>
      <c r="F1" s="80"/>
      <c r="G1" s="80"/>
      <c r="H1" s="80"/>
      <c r="I1" s="80"/>
      <c r="J1" s="1"/>
      <c r="K1" s="1"/>
      <c r="L1" s="1"/>
      <c r="M1" s="1"/>
      <c r="N1" s="1"/>
      <c r="O1" s="1"/>
      <c r="P1" s="1"/>
      <c r="Q1" s="1"/>
      <c r="R1" s="1"/>
      <c r="S1" s="1"/>
      <c r="T1" s="1"/>
      <c r="U1" s="1"/>
      <c r="V1" s="1"/>
      <c r="W1" s="1"/>
      <c r="X1" s="1"/>
      <c r="Y1" s="1"/>
    </row>
    <row r="2" spans="1:25" ht="18.75">
      <c r="A2" s="80" t="s">
        <v>1</v>
      </c>
      <c r="B2" s="80"/>
      <c r="C2" s="80"/>
      <c r="D2" s="80"/>
      <c r="E2" s="80"/>
      <c r="F2" s="80"/>
      <c r="G2" s="80"/>
      <c r="H2" s="80"/>
      <c r="I2" s="80"/>
      <c r="J2" s="1"/>
      <c r="K2" s="1"/>
      <c r="L2" s="1"/>
      <c r="M2" s="1"/>
      <c r="N2" s="1"/>
      <c r="O2" s="1"/>
      <c r="P2" s="1"/>
      <c r="Q2" s="1"/>
      <c r="R2" s="1"/>
      <c r="S2" s="1"/>
      <c r="T2" s="1"/>
      <c r="U2" s="1"/>
      <c r="V2" s="1"/>
      <c r="W2" s="1"/>
      <c r="X2" s="1"/>
      <c r="Y2" s="1"/>
    </row>
    <row r="3" spans="1:25" ht="18.75">
      <c r="A3" s="80" t="s">
        <v>2</v>
      </c>
      <c r="B3" s="80"/>
      <c r="C3" s="80"/>
      <c r="D3" s="80"/>
      <c r="E3" s="80"/>
      <c r="F3" s="80"/>
      <c r="G3" s="80"/>
      <c r="H3" s="80"/>
      <c r="I3" s="80"/>
      <c r="J3" s="1"/>
      <c r="K3" s="1"/>
      <c r="L3" s="1"/>
      <c r="M3" s="1"/>
      <c r="N3" s="1"/>
      <c r="O3" s="1"/>
      <c r="P3" s="1"/>
      <c r="Q3" s="1"/>
      <c r="R3" s="1"/>
      <c r="S3" s="1"/>
      <c r="T3" s="1"/>
      <c r="U3" s="1"/>
      <c r="V3" s="1"/>
      <c r="W3" s="1"/>
      <c r="X3" s="1"/>
      <c r="Y3" s="1"/>
    </row>
    <row r="4" spans="1:25" ht="15.75" thickBot="1">
      <c r="A4" s="81" t="s">
        <v>3</v>
      </c>
      <c r="B4" s="81"/>
      <c r="C4" s="81"/>
      <c r="D4" s="81"/>
      <c r="E4" s="81"/>
      <c r="F4" s="81"/>
      <c r="G4" s="81"/>
      <c r="H4" s="81"/>
      <c r="I4" s="81"/>
      <c r="J4" s="2"/>
      <c r="K4" s="2"/>
      <c r="L4" s="2"/>
      <c r="M4" s="2"/>
      <c r="N4" s="2"/>
      <c r="O4" s="2"/>
      <c r="P4" s="2"/>
      <c r="Q4" s="2"/>
      <c r="R4" s="2"/>
      <c r="S4" s="2"/>
      <c r="T4" s="2"/>
      <c r="U4" s="2"/>
      <c r="V4" s="2"/>
      <c r="W4" s="2"/>
      <c r="X4" s="2"/>
      <c r="Y4" s="2"/>
    </row>
    <row r="5" spans="1:25" ht="25.5" customHeight="1" thickBot="1">
      <c r="A5" s="82"/>
      <c r="B5" s="83"/>
      <c r="C5" s="87" t="s">
        <v>4</v>
      </c>
      <c r="D5" s="90" t="s">
        <v>59</v>
      </c>
      <c r="E5" s="93" t="s">
        <v>5</v>
      </c>
      <c r="F5" s="96" t="s">
        <v>6</v>
      </c>
      <c r="G5" s="97"/>
      <c r="H5" s="97"/>
      <c r="I5" s="98"/>
      <c r="J5" s="3"/>
      <c r="K5" s="4"/>
      <c r="L5" s="4"/>
      <c r="M5" s="4"/>
      <c r="N5" s="4"/>
      <c r="O5" s="4"/>
      <c r="P5" s="4"/>
      <c r="Q5" s="4"/>
      <c r="R5" s="4"/>
      <c r="S5" s="4"/>
      <c r="T5" s="4"/>
      <c r="U5" s="4"/>
      <c r="V5" s="4"/>
      <c r="W5" s="4"/>
      <c r="X5" s="4"/>
    </row>
    <row r="6" spans="1:25" ht="34.5" customHeight="1" thickBot="1">
      <c r="A6" s="84"/>
      <c r="B6" s="85"/>
      <c r="C6" s="88"/>
      <c r="D6" s="91"/>
      <c r="E6" s="94"/>
      <c r="F6" s="75" t="s">
        <v>7</v>
      </c>
      <c r="G6" s="76"/>
      <c r="H6" s="75" t="s">
        <v>60</v>
      </c>
      <c r="I6" s="76"/>
    </row>
    <row r="7" spans="1:25" ht="19.5" customHeight="1" thickBot="1">
      <c r="A7" s="86"/>
      <c r="B7" s="81"/>
      <c r="C7" s="89"/>
      <c r="D7" s="92"/>
      <c r="E7" s="95"/>
      <c r="F7" s="5" t="s">
        <v>8</v>
      </c>
      <c r="G7" s="6" t="s">
        <v>9</v>
      </c>
      <c r="H7" s="5" t="s">
        <v>8</v>
      </c>
      <c r="I7" s="6" t="s">
        <v>9</v>
      </c>
    </row>
    <row r="8" spans="1:25">
      <c r="A8" s="77" t="s">
        <v>10</v>
      </c>
      <c r="B8" s="78"/>
      <c r="C8" s="7">
        <f>SUM(C14:C32)+C9</f>
        <v>843.65530000000012</v>
      </c>
      <c r="D8" s="7">
        <f>SUM(D14:D32)+D9</f>
        <v>910.90499999999986</v>
      </c>
      <c r="E8" s="8">
        <f>SUM(E14:E32)+E9</f>
        <v>927.76</v>
      </c>
      <c r="F8" s="9">
        <f t="shared" ref="F8:F29" si="0">E8-C8</f>
        <v>84.104699999999866</v>
      </c>
      <c r="G8" s="10">
        <f>IF(C8&lt;&gt;0,F8/C8,"N/A ")</f>
        <v>9.9690833448210253E-2</v>
      </c>
      <c r="H8" s="9">
        <f>E8-D8</f>
        <v>16.855000000000132</v>
      </c>
      <c r="I8" s="10">
        <f>IF(D8&lt;&gt;0,H8/D8,"N/A ")</f>
        <v>1.8503576113864932E-2</v>
      </c>
    </row>
    <row r="9" spans="1:25">
      <c r="A9" s="11"/>
      <c r="B9" s="12" t="s">
        <v>11</v>
      </c>
      <c r="C9" s="13">
        <v>81.671362999999999</v>
      </c>
      <c r="D9" s="13">
        <v>78.75</v>
      </c>
      <c r="E9" s="14">
        <v>73</v>
      </c>
      <c r="F9" s="15">
        <f t="shared" si="0"/>
        <v>-8.6713629999999995</v>
      </c>
      <c r="G9" s="16">
        <f t="shared" ref="G9:G48" si="1">IF(C9&lt;&gt;0,F9/C9,"N/A ")</f>
        <v>-0.10617384945565314</v>
      </c>
      <c r="H9" s="15">
        <f t="shared" ref="H9:H29" si="2">E9-D9</f>
        <v>-5.75</v>
      </c>
      <c r="I9" s="16">
        <f t="shared" ref="I9:I48" si="3">IF(D9&lt;&gt;0,H9/D9,"N/A ")</f>
        <v>-7.301587301587302E-2</v>
      </c>
    </row>
    <row r="10" spans="1:25" s="23" customFormat="1">
      <c r="A10" s="17"/>
      <c r="B10" s="18" t="s">
        <v>12</v>
      </c>
      <c r="C10" s="69">
        <v>0</v>
      </c>
      <c r="D10" s="19">
        <v>2</v>
      </c>
      <c r="E10" s="20">
        <v>1</v>
      </c>
      <c r="F10" s="21">
        <f t="shared" si="0"/>
        <v>1</v>
      </c>
      <c r="G10" s="22" t="str">
        <f t="shared" si="1"/>
        <v xml:space="preserve">N/A </v>
      </c>
      <c r="H10" s="21">
        <f t="shared" si="2"/>
        <v>-1</v>
      </c>
      <c r="I10" s="22">
        <f t="shared" si="3"/>
        <v>-0.5</v>
      </c>
    </row>
    <row r="11" spans="1:25" s="23" customFormat="1">
      <c r="A11" s="17"/>
      <c r="B11" s="24" t="s">
        <v>13</v>
      </c>
      <c r="C11" s="19">
        <v>8</v>
      </c>
      <c r="D11" s="19">
        <v>2.4</v>
      </c>
      <c r="E11" s="70">
        <v>0</v>
      </c>
      <c r="F11" s="25">
        <f t="shared" si="0"/>
        <v>-8</v>
      </c>
      <c r="G11" s="26">
        <f t="shared" si="1"/>
        <v>-1</v>
      </c>
      <c r="H11" s="25">
        <f t="shared" si="2"/>
        <v>-2.4</v>
      </c>
      <c r="I11" s="26">
        <f t="shared" si="3"/>
        <v>-1</v>
      </c>
    </row>
    <row r="12" spans="1:25" s="23" customFormat="1">
      <c r="A12" s="17"/>
      <c r="B12" s="24" t="s">
        <v>14</v>
      </c>
      <c r="C12" s="69">
        <v>0</v>
      </c>
      <c r="D12" s="69">
        <v>0</v>
      </c>
      <c r="E12" s="70">
        <v>0</v>
      </c>
      <c r="F12" s="69">
        <f t="shared" si="0"/>
        <v>0</v>
      </c>
      <c r="G12" s="26" t="str">
        <f t="shared" si="1"/>
        <v xml:space="preserve">N/A </v>
      </c>
      <c r="H12" s="67">
        <f t="shared" si="2"/>
        <v>0</v>
      </c>
      <c r="I12" s="68" t="str">
        <f t="shared" si="3"/>
        <v xml:space="preserve">N/A </v>
      </c>
    </row>
    <row r="13" spans="1:25" s="23" customFormat="1">
      <c r="A13" s="17"/>
      <c r="B13" s="24" t="s">
        <v>15</v>
      </c>
      <c r="C13" s="19">
        <v>73.671362999999999</v>
      </c>
      <c r="D13" s="19">
        <v>74.349999999999994</v>
      </c>
      <c r="E13" s="20">
        <v>72</v>
      </c>
      <c r="F13" s="25">
        <f t="shared" si="0"/>
        <v>-1.6713629999999995</v>
      </c>
      <c r="G13" s="26">
        <f t="shared" si="1"/>
        <v>-2.268673921507329E-2</v>
      </c>
      <c r="H13" s="25">
        <f t="shared" si="2"/>
        <v>-2.3499999999999943</v>
      </c>
      <c r="I13" s="26">
        <f t="shared" si="3"/>
        <v>-3.1607262945527834E-2</v>
      </c>
    </row>
    <row r="14" spans="1:25" ht="30">
      <c r="A14" s="11"/>
      <c r="B14" s="27" t="s">
        <v>16</v>
      </c>
      <c r="C14" s="28">
        <v>14.115000999999999</v>
      </c>
      <c r="D14" s="28">
        <v>19.669999999999998</v>
      </c>
      <c r="E14" s="29">
        <v>19.999999999999996</v>
      </c>
      <c r="F14" s="30">
        <f t="shared" si="0"/>
        <v>5.884998999999997</v>
      </c>
      <c r="G14" s="31">
        <f t="shared" si="1"/>
        <v>0.41693224109583821</v>
      </c>
      <c r="H14" s="30">
        <f t="shared" si="2"/>
        <v>0.32999999999999829</v>
      </c>
      <c r="I14" s="31">
        <f t="shared" si="3"/>
        <v>1.6776817488561177E-2</v>
      </c>
    </row>
    <row r="15" spans="1:25">
      <c r="A15" s="11"/>
      <c r="B15" s="32" t="s">
        <v>17</v>
      </c>
      <c r="C15" s="33">
        <v>26.022331999999999</v>
      </c>
      <c r="D15" s="34">
        <v>25.05</v>
      </c>
      <c r="E15" s="35">
        <v>26.17</v>
      </c>
      <c r="F15" s="36">
        <f t="shared" si="0"/>
        <v>0.14766800000000302</v>
      </c>
      <c r="G15" s="16">
        <f t="shared" si="1"/>
        <v>5.674664361364809E-3</v>
      </c>
      <c r="H15" s="36">
        <f t="shared" si="2"/>
        <v>1.120000000000001</v>
      </c>
      <c r="I15" s="16">
        <f t="shared" si="3"/>
        <v>4.4710578842315406E-2</v>
      </c>
    </row>
    <row r="16" spans="1:25">
      <c r="A16" s="11"/>
      <c r="B16" s="12" t="s">
        <v>18</v>
      </c>
      <c r="C16" s="34">
        <v>19.5</v>
      </c>
      <c r="D16" s="34">
        <v>22.07</v>
      </c>
      <c r="E16" s="35">
        <v>18.149999999999999</v>
      </c>
      <c r="F16" s="36">
        <f t="shared" si="0"/>
        <v>-1.3500000000000014</v>
      </c>
      <c r="G16" s="16">
        <f t="shared" si="1"/>
        <v>-6.9230769230769304E-2</v>
      </c>
      <c r="H16" s="36">
        <f t="shared" si="2"/>
        <v>-3.9200000000000017</v>
      </c>
      <c r="I16" s="16">
        <f t="shared" si="3"/>
        <v>-0.17761667421839608</v>
      </c>
    </row>
    <row r="17" spans="1:12">
      <c r="A17" s="11"/>
      <c r="B17" s="12" t="s">
        <v>19</v>
      </c>
      <c r="C17" s="34">
        <v>6.9</v>
      </c>
      <c r="D17" s="34">
        <v>6.9</v>
      </c>
      <c r="E17" s="35">
        <v>6.9</v>
      </c>
      <c r="F17" s="67">
        <f t="shared" si="0"/>
        <v>0</v>
      </c>
      <c r="G17" s="68">
        <f t="shared" si="1"/>
        <v>0</v>
      </c>
      <c r="H17" s="67">
        <f t="shared" si="2"/>
        <v>0</v>
      </c>
      <c r="I17" s="68">
        <f t="shared" si="3"/>
        <v>0</v>
      </c>
    </row>
    <row r="18" spans="1:12">
      <c r="A18" s="11"/>
      <c r="B18" s="12" t="s">
        <v>20</v>
      </c>
      <c r="C18" s="34">
        <v>12.373856999999999</v>
      </c>
      <c r="D18" s="34">
        <v>12.36</v>
      </c>
      <c r="E18" s="35">
        <v>11.25</v>
      </c>
      <c r="F18" s="36">
        <f t="shared" si="0"/>
        <v>-1.1238569999999992</v>
      </c>
      <c r="G18" s="16">
        <f t="shared" si="1"/>
        <v>-9.0825116210733595E-2</v>
      </c>
      <c r="H18" s="36">
        <f t="shared" si="2"/>
        <v>-1.1099999999999994</v>
      </c>
      <c r="I18" s="16">
        <f t="shared" si="3"/>
        <v>-8.9805825242718407E-2</v>
      </c>
    </row>
    <row r="19" spans="1:12">
      <c r="A19" s="11"/>
      <c r="B19" s="12" t="s">
        <v>21</v>
      </c>
      <c r="C19" s="34">
        <v>53.346693999999999</v>
      </c>
      <c r="D19" s="34">
        <v>44.4</v>
      </c>
      <c r="E19" s="35">
        <v>38.9</v>
      </c>
      <c r="F19" s="36">
        <f t="shared" si="0"/>
        <v>-14.446694000000001</v>
      </c>
      <c r="G19" s="16">
        <f t="shared" si="1"/>
        <v>-0.27080767179311993</v>
      </c>
      <c r="H19" s="36">
        <f t="shared" si="2"/>
        <v>-5.5</v>
      </c>
      <c r="I19" s="16">
        <f t="shared" si="3"/>
        <v>-0.12387387387387387</v>
      </c>
    </row>
    <row r="20" spans="1:12">
      <c r="A20" s="11"/>
      <c r="B20" s="12" t="s">
        <v>22</v>
      </c>
      <c r="C20" s="34">
        <v>18</v>
      </c>
      <c r="D20" s="34">
        <v>18</v>
      </c>
      <c r="E20" s="35">
        <v>18</v>
      </c>
      <c r="F20" s="67">
        <f t="shared" si="0"/>
        <v>0</v>
      </c>
      <c r="G20" s="68">
        <f t="shared" si="1"/>
        <v>0</v>
      </c>
      <c r="H20" s="67">
        <f t="shared" si="2"/>
        <v>0</v>
      </c>
      <c r="I20" s="68">
        <f t="shared" si="3"/>
        <v>0</v>
      </c>
    </row>
    <row r="21" spans="1:12">
      <c r="A21" s="11"/>
      <c r="B21" s="12" t="s">
        <v>23</v>
      </c>
      <c r="C21" s="34">
        <v>30.3</v>
      </c>
      <c r="D21" s="34">
        <v>30.4</v>
      </c>
      <c r="E21" s="35">
        <v>30.5</v>
      </c>
      <c r="F21" s="36">
        <f t="shared" si="0"/>
        <v>0.19999999999999929</v>
      </c>
      <c r="G21" s="16">
        <f t="shared" si="1"/>
        <v>6.6006600660065773E-3</v>
      </c>
      <c r="H21" s="36">
        <f t="shared" si="2"/>
        <v>0.10000000000000142</v>
      </c>
      <c r="I21" s="16">
        <f t="shared" si="3"/>
        <v>3.2894736842105734E-3</v>
      </c>
    </row>
    <row r="22" spans="1:12">
      <c r="A22" s="11"/>
      <c r="B22" s="12" t="s">
        <v>24</v>
      </c>
      <c r="C22" s="34">
        <v>9.2605339999999998</v>
      </c>
      <c r="D22" s="34">
        <v>8.6999999999999993</v>
      </c>
      <c r="E22" s="35">
        <v>8.1999999999999993</v>
      </c>
      <c r="F22" s="36">
        <f t="shared" si="0"/>
        <v>-1.0605340000000005</v>
      </c>
      <c r="G22" s="16">
        <f t="shared" si="1"/>
        <v>-0.11452190554022053</v>
      </c>
      <c r="H22" s="36">
        <f t="shared" si="2"/>
        <v>-0.5</v>
      </c>
      <c r="I22" s="16">
        <f t="shared" si="3"/>
        <v>-5.7471264367816098E-2</v>
      </c>
    </row>
    <row r="23" spans="1:12">
      <c r="A23" s="11"/>
      <c r="B23" s="12" t="s">
        <v>25</v>
      </c>
      <c r="C23" s="34">
        <v>32.674999999999997</v>
      </c>
      <c r="D23" s="37">
        <v>25.800000000000004</v>
      </c>
      <c r="E23" s="35">
        <v>31.750000000000004</v>
      </c>
      <c r="F23" s="36">
        <f t="shared" si="0"/>
        <v>-0.92499999999999361</v>
      </c>
      <c r="G23" s="16">
        <f t="shared" si="1"/>
        <v>-2.8309104820198737E-2</v>
      </c>
      <c r="H23" s="36">
        <f t="shared" si="2"/>
        <v>5.9499999999999993</v>
      </c>
      <c r="I23" s="16">
        <f t="shared" si="3"/>
        <v>0.23062015503875963</v>
      </c>
    </row>
    <row r="24" spans="1:12">
      <c r="A24" s="11"/>
      <c r="B24" s="12" t="s">
        <v>26</v>
      </c>
      <c r="C24" s="34">
        <v>16.360121000000003</v>
      </c>
      <c r="D24" s="34">
        <v>15.86</v>
      </c>
      <c r="E24" s="35">
        <v>15.36</v>
      </c>
      <c r="F24" s="36">
        <f t="shared" si="0"/>
        <v>-1.0001210000000036</v>
      </c>
      <c r="G24" s="16">
        <f t="shared" si="1"/>
        <v>-6.1131638329570019E-2</v>
      </c>
      <c r="H24" s="36">
        <f t="shared" si="2"/>
        <v>-0.5</v>
      </c>
      <c r="I24" s="16">
        <f t="shared" si="3"/>
        <v>-3.1525851197982346E-2</v>
      </c>
    </row>
    <row r="25" spans="1:12">
      <c r="A25" s="11"/>
      <c r="B25" s="12" t="s">
        <v>27</v>
      </c>
      <c r="C25" s="34">
        <v>9.1</v>
      </c>
      <c r="D25" s="34">
        <v>9.1</v>
      </c>
      <c r="E25" s="35">
        <v>8</v>
      </c>
      <c r="F25" s="36">
        <f t="shared" si="0"/>
        <v>-1.0999999999999996</v>
      </c>
      <c r="G25" s="16">
        <f t="shared" si="1"/>
        <v>-0.12087912087912084</v>
      </c>
      <c r="H25" s="36">
        <f t="shared" si="2"/>
        <v>-1.0999999999999996</v>
      </c>
      <c r="I25" s="16">
        <f t="shared" si="3"/>
        <v>-0.12087912087912084</v>
      </c>
    </row>
    <row r="26" spans="1:12">
      <c r="A26" s="11"/>
      <c r="B26" s="12" t="s">
        <v>28</v>
      </c>
      <c r="C26" s="34">
        <v>21.5</v>
      </c>
      <c r="D26" s="34">
        <v>21.5</v>
      </c>
      <c r="E26" s="35">
        <v>21.5</v>
      </c>
      <c r="F26" s="67">
        <f t="shared" si="0"/>
        <v>0</v>
      </c>
      <c r="G26" s="68">
        <f t="shared" si="1"/>
        <v>0</v>
      </c>
      <c r="H26" s="67">
        <f t="shared" si="2"/>
        <v>0</v>
      </c>
      <c r="I26" s="68">
        <f t="shared" si="3"/>
        <v>0</v>
      </c>
    </row>
    <row r="27" spans="1:12">
      <c r="A27" s="11"/>
      <c r="B27" s="12" t="s">
        <v>29</v>
      </c>
      <c r="C27" s="34">
        <v>20.101226</v>
      </c>
      <c r="D27" s="34">
        <v>20.5</v>
      </c>
      <c r="E27" s="35">
        <v>20.5</v>
      </c>
      <c r="F27" s="36">
        <f t="shared" si="0"/>
        <v>0.39877399999999952</v>
      </c>
      <c r="G27" s="16">
        <f t="shared" si="1"/>
        <v>1.9838292450420663E-2</v>
      </c>
      <c r="H27" s="67">
        <f t="shared" si="2"/>
        <v>0</v>
      </c>
      <c r="I27" s="68">
        <f t="shared" si="3"/>
        <v>0</v>
      </c>
    </row>
    <row r="28" spans="1:12" ht="18">
      <c r="A28" s="11"/>
      <c r="B28" s="38" t="s">
        <v>30</v>
      </c>
      <c r="C28" s="36">
        <v>4.8550149999999999</v>
      </c>
      <c r="D28" s="36">
        <v>2.5200000000000005</v>
      </c>
      <c r="E28" s="35">
        <v>2.6600000000000006</v>
      </c>
      <c r="F28" s="36">
        <f t="shared" si="0"/>
        <v>-2.1950149999999993</v>
      </c>
      <c r="G28" s="16">
        <f t="shared" si="1"/>
        <v>-0.45211291829170441</v>
      </c>
      <c r="H28" s="36">
        <f t="shared" si="2"/>
        <v>0.14000000000000012</v>
      </c>
      <c r="I28" s="16">
        <f t="shared" si="3"/>
        <v>5.5555555555555594E-2</v>
      </c>
    </row>
    <row r="29" spans="1:12" ht="18">
      <c r="A29" s="11"/>
      <c r="B29" s="39" t="s">
        <v>31</v>
      </c>
      <c r="C29" s="34">
        <v>297.53812899999997</v>
      </c>
      <c r="D29" s="34">
        <v>295.79000000000002</v>
      </c>
      <c r="E29" s="35">
        <v>297.51</v>
      </c>
      <c r="F29" s="36">
        <f t="shared" si="0"/>
        <v>-2.8128999999978532E-2</v>
      </c>
      <c r="G29" s="16">
        <f t="shared" si="1"/>
        <v>-9.4539143922554332E-5</v>
      </c>
      <c r="H29" s="36">
        <f t="shared" si="2"/>
        <v>1.7199999999999704</v>
      </c>
      <c r="I29" s="16">
        <f t="shared" si="3"/>
        <v>5.8149362723552873E-3</v>
      </c>
    </row>
    <row r="30" spans="1:12">
      <c r="A30" s="11" t="s">
        <v>32</v>
      </c>
      <c r="B30" s="12"/>
      <c r="C30" s="34"/>
      <c r="D30" s="34"/>
      <c r="E30" s="35"/>
      <c r="F30" s="36"/>
      <c r="G30" s="16" t="str">
        <f t="shared" si="1"/>
        <v xml:space="preserve">N/A </v>
      </c>
      <c r="H30" s="36"/>
      <c r="I30" s="16" t="str">
        <f t="shared" si="3"/>
        <v xml:space="preserve">N/A </v>
      </c>
    </row>
    <row r="31" spans="1:12" ht="18">
      <c r="A31" s="11"/>
      <c r="B31" s="12" t="s">
        <v>33</v>
      </c>
      <c r="C31" s="40">
        <v>152.53402199999999</v>
      </c>
      <c r="D31" s="40">
        <v>248.785</v>
      </c>
      <c r="E31" s="42">
        <v>271.65999999999997</v>
      </c>
      <c r="F31" s="36">
        <f t="shared" ref="F31:F48" si="4">E31-C31</f>
        <v>119.12597799999998</v>
      </c>
      <c r="G31" s="16">
        <f t="shared" si="1"/>
        <v>0.78097972136340821</v>
      </c>
      <c r="H31" s="36">
        <f t="shared" ref="H31:H48" si="5">E31-D31</f>
        <v>22.874999999999972</v>
      </c>
      <c r="I31" s="16">
        <f t="shared" si="3"/>
        <v>9.1946861748095632E-2</v>
      </c>
    </row>
    <row r="32" spans="1:12" ht="18">
      <c r="A32" s="11"/>
      <c r="B32" s="32" t="s">
        <v>34</v>
      </c>
      <c r="C32" s="41">
        <v>17.502006000000002</v>
      </c>
      <c r="D32" s="40">
        <v>4.75</v>
      </c>
      <c r="E32" s="42">
        <v>7.75</v>
      </c>
      <c r="F32" s="36">
        <f t="shared" si="4"/>
        <v>-9.7520060000000015</v>
      </c>
      <c r="G32" s="16">
        <f t="shared" si="1"/>
        <v>-0.55719361540614265</v>
      </c>
      <c r="H32" s="36">
        <f t="shared" si="5"/>
        <v>3</v>
      </c>
      <c r="I32" s="16">
        <f t="shared" si="3"/>
        <v>0.63157894736842102</v>
      </c>
      <c r="J32" s="43"/>
      <c r="K32" s="43"/>
      <c r="L32" s="43"/>
    </row>
    <row r="33" spans="1:13">
      <c r="A33" s="44" t="s">
        <v>35</v>
      </c>
      <c r="B33" s="45"/>
      <c r="C33" s="46">
        <f>SUM(C34:C37)</f>
        <v>198.291089</v>
      </c>
      <c r="D33" s="46">
        <f>SUM(D34:D37)</f>
        <v>198.98999999999998</v>
      </c>
      <c r="E33" s="49">
        <f>SUM(E34:E37)</f>
        <v>194.84999999999997</v>
      </c>
      <c r="F33" s="47">
        <f t="shared" si="4"/>
        <v>-3.4410890000000336</v>
      </c>
      <c r="G33" s="10">
        <f t="shared" si="1"/>
        <v>-1.7353724856491327E-2</v>
      </c>
      <c r="H33" s="9">
        <f t="shared" si="5"/>
        <v>-4.1400000000000148</v>
      </c>
      <c r="I33" s="10">
        <f t="shared" si="3"/>
        <v>-2.0805065581185059E-2</v>
      </c>
    </row>
    <row r="34" spans="1:13">
      <c r="A34" s="11"/>
      <c r="B34" s="12" t="s">
        <v>36</v>
      </c>
      <c r="C34" s="34">
        <v>98.099298000000005</v>
      </c>
      <c r="D34" s="34">
        <v>98.6</v>
      </c>
      <c r="E34" s="35">
        <v>92.289999999999992</v>
      </c>
      <c r="F34" s="36">
        <f t="shared" si="4"/>
        <v>-5.8092980000000125</v>
      </c>
      <c r="G34" s="16">
        <f t="shared" si="1"/>
        <v>-5.9218548128652383E-2</v>
      </c>
      <c r="H34" s="36">
        <f t="shared" si="5"/>
        <v>-6.3100000000000023</v>
      </c>
      <c r="I34" s="16">
        <f t="shared" si="3"/>
        <v>-6.3995943204868178E-2</v>
      </c>
    </row>
    <row r="35" spans="1:13">
      <c r="A35" s="11"/>
      <c r="B35" s="12" t="s">
        <v>37</v>
      </c>
      <c r="C35" s="34">
        <v>29.499794999999999</v>
      </c>
      <c r="D35" s="34">
        <v>25.5</v>
      </c>
      <c r="E35" s="35">
        <v>25.5</v>
      </c>
      <c r="F35" s="36">
        <f t="shared" si="4"/>
        <v>-3.9997949999999989</v>
      </c>
      <c r="G35" s="16">
        <f t="shared" si="1"/>
        <v>-0.13558721340266938</v>
      </c>
      <c r="H35" s="67">
        <f t="shared" si="5"/>
        <v>0</v>
      </c>
      <c r="I35" s="68">
        <f t="shared" si="3"/>
        <v>0</v>
      </c>
    </row>
    <row r="36" spans="1:13" ht="18">
      <c r="A36" s="11"/>
      <c r="B36" s="12" t="s">
        <v>38</v>
      </c>
      <c r="C36" s="34">
        <v>67.651995999999997</v>
      </c>
      <c r="D36" s="34">
        <v>71.75</v>
      </c>
      <c r="E36" s="35">
        <v>73.92</v>
      </c>
      <c r="F36" s="36">
        <f t="shared" si="4"/>
        <v>6.2680040000000048</v>
      </c>
      <c r="G36" s="16">
        <f t="shared" si="1"/>
        <v>9.2650688384715282E-2</v>
      </c>
      <c r="H36" s="36">
        <f t="shared" si="5"/>
        <v>2.1700000000000017</v>
      </c>
      <c r="I36" s="16">
        <f t="shared" si="3"/>
        <v>3.0243902439024414E-2</v>
      </c>
    </row>
    <row r="37" spans="1:13">
      <c r="A37" s="11"/>
      <c r="B37" s="38" t="s">
        <v>39</v>
      </c>
      <c r="C37" s="36">
        <v>3.04</v>
      </c>
      <c r="D37" s="36">
        <v>3.14</v>
      </c>
      <c r="E37" s="35">
        <v>3.14</v>
      </c>
      <c r="F37" s="36">
        <f t="shared" si="4"/>
        <v>0.10000000000000009</v>
      </c>
      <c r="G37" s="16">
        <f t="shared" si="1"/>
        <v>3.2894736842105289E-2</v>
      </c>
      <c r="H37" s="67">
        <f t="shared" si="5"/>
        <v>0</v>
      </c>
      <c r="I37" s="68">
        <f t="shared" si="3"/>
        <v>0</v>
      </c>
    </row>
    <row r="38" spans="1:13">
      <c r="A38" s="44" t="s">
        <v>40</v>
      </c>
      <c r="B38" s="48"/>
      <c r="C38" s="46">
        <f>SUM(C39:C45)</f>
        <v>630.89893800000004</v>
      </c>
      <c r="D38" s="46">
        <f>SUM(D39:D45)</f>
        <v>488.77000000000004</v>
      </c>
      <c r="E38" s="49">
        <f>SUM(E39:E45)</f>
        <v>495.24</v>
      </c>
      <c r="F38" s="9">
        <f t="shared" si="4"/>
        <v>-135.65893800000003</v>
      </c>
      <c r="G38" s="10">
        <f t="shared" si="1"/>
        <v>-0.21502483175839493</v>
      </c>
      <c r="H38" s="9">
        <f t="shared" si="5"/>
        <v>6.4699999999999704</v>
      </c>
      <c r="I38" s="10">
        <f t="shared" si="3"/>
        <v>1.3237309982200155E-2</v>
      </c>
    </row>
    <row r="39" spans="1:13">
      <c r="A39" s="11"/>
      <c r="B39" s="12" t="s">
        <v>41</v>
      </c>
      <c r="C39" s="34">
        <v>89.986667999999995</v>
      </c>
      <c r="D39" s="34">
        <v>90</v>
      </c>
      <c r="E39" s="35">
        <v>90</v>
      </c>
      <c r="F39" s="36">
        <f t="shared" si="4"/>
        <v>1.3332000000005451E-2</v>
      </c>
      <c r="G39" s="16">
        <f t="shared" si="1"/>
        <v>1.4815528006888144E-4</v>
      </c>
      <c r="H39" s="67">
        <f t="shared" si="5"/>
        <v>0</v>
      </c>
      <c r="I39" s="68">
        <f t="shared" si="3"/>
        <v>0</v>
      </c>
    </row>
    <row r="40" spans="1:13">
      <c r="A40" s="11"/>
      <c r="B40" s="12" t="s">
        <v>42</v>
      </c>
      <c r="C40" s="34">
        <v>9.7505290000000002</v>
      </c>
      <c r="D40" s="69">
        <v>0</v>
      </c>
      <c r="E40" s="70">
        <v>0</v>
      </c>
      <c r="F40" s="36">
        <f t="shared" si="4"/>
        <v>-9.7505290000000002</v>
      </c>
      <c r="G40" s="16">
        <f t="shared" si="1"/>
        <v>-1</v>
      </c>
      <c r="H40" s="67">
        <f t="shared" si="5"/>
        <v>0</v>
      </c>
      <c r="I40" s="68" t="str">
        <f t="shared" si="3"/>
        <v xml:space="preserve">N/A </v>
      </c>
    </row>
    <row r="41" spans="1:13">
      <c r="A41" s="11"/>
      <c r="B41" s="38" t="s">
        <v>43</v>
      </c>
      <c r="C41" s="36">
        <v>221.354479</v>
      </c>
      <c r="D41" s="36">
        <v>116.56</v>
      </c>
      <c r="E41" s="35">
        <v>117</v>
      </c>
      <c r="F41" s="36">
        <f t="shared" si="4"/>
        <v>-104.354479</v>
      </c>
      <c r="G41" s="16">
        <f t="shared" si="1"/>
        <v>-0.47143603992761313</v>
      </c>
      <c r="H41" s="36">
        <f t="shared" si="5"/>
        <v>0.43999999999999773</v>
      </c>
      <c r="I41" s="16">
        <f t="shared" si="3"/>
        <v>3.7748798901852927E-3</v>
      </c>
    </row>
    <row r="42" spans="1:13">
      <c r="A42" s="11"/>
      <c r="B42" s="39" t="s">
        <v>44</v>
      </c>
      <c r="C42" s="34">
        <v>6.2599489999999998</v>
      </c>
      <c r="D42" s="34">
        <v>6.3699999999999992</v>
      </c>
      <c r="E42" s="35">
        <v>6.919999999999999</v>
      </c>
      <c r="F42" s="36">
        <f t="shared" si="4"/>
        <v>0.66005099999999928</v>
      </c>
      <c r="G42" s="16">
        <f t="shared" si="1"/>
        <v>0.10544031588755744</v>
      </c>
      <c r="H42" s="36">
        <f t="shared" si="5"/>
        <v>0.54999999999999982</v>
      </c>
      <c r="I42" s="16">
        <f t="shared" si="3"/>
        <v>8.6342229199372039E-2</v>
      </c>
    </row>
    <row r="43" spans="1:13" ht="18">
      <c r="A43" s="11"/>
      <c r="B43" s="12" t="s">
        <v>45</v>
      </c>
      <c r="C43" s="34">
        <v>268.64062999999999</v>
      </c>
      <c r="D43" s="34">
        <v>240.24000000000004</v>
      </c>
      <c r="E43" s="35">
        <v>247.06000000000003</v>
      </c>
      <c r="F43" s="36">
        <f t="shared" si="4"/>
        <v>-21.580629999999957</v>
      </c>
      <c r="G43" s="16">
        <f t="shared" si="1"/>
        <v>-8.0332710655123013E-2</v>
      </c>
      <c r="H43" s="36">
        <f t="shared" si="5"/>
        <v>6.8199999999999932</v>
      </c>
      <c r="I43" s="16">
        <f t="shared" si="3"/>
        <v>2.8388278388278357E-2</v>
      </c>
      <c r="K43" s="50"/>
      <c r="L43" s="50"/>
      <c r="M43" s="50"/>
    </row>
    <row r="44" spans="1:13">
      <c r="A44" s="11"/>
      <c r="B44" s="38" t="s">
        <v>46</v>
      </c>
      <c r="C44" s="36">
        <v>29.456683000000002</v>
      </c>
      <c r="D44" s="36">
        <v>29.65</v>
      </c>
      <c r="E44" s="35">
        <v>29.31</v>
      </c>
      <c r="F44" s="36">
        <f t="shared" si="4"/>
        <v>-0.14668300000000301</v>
      </c>
      <c r="G44" s="16">
        <f t="shared" si="1"/>
        <v>-4.979617019336597E-3</v>
      </c>
      <c r="H44" s="36">
        <f t="shared" si="5"/>
        <v>-0.33999999999999986</v>
      </c>
      <c r="I44" s="16">
        <f t="shared" si="3"/>
        <v>-1.1467116357504211E-2</v>
      </c>
      <c r="K44" s="43"/>
      <c r="L44" s="43"/>
      <c r="M44" s="43"/>
    </row>
    <row r="45" spans="1:13" ht="15.75" thickBot="1">
      <c r="A45" s="11"/>
      <c r="B45" s="38" t="s">
        <v>47</v>
      </c>
      <c r="C45" s="36">
        <v>5.45</v>
      </c>
      <c r="D45" s="36">
        <v>5.95</v>
      </c>
      <c r="E45" s="35">
        <v>4.95</v>
      </c>
      <c r="F45" s="36">
        <f t="shared" si="4"/>
        <v>-0.5</v>
      </c>
      <c r="G45" s="16">
        <f t="shared" si="1"/>
        <v>-9.1743119266055037E-2</v>
      </c>
      <c r="H45" s="36">
        <f t="shared" si="5"/>
        <v>-1</v>
      </c>
      <c r="I45" s="16">
        <f t="shared" si="3"/>
        <v>-0.16806722689075629</v>
      </c>
      <c r="K45" s="43"/>
    </row>
    <row r="46" spans="1:13">
      <c r="A46" s="51" t="s">
        <v>48</v>
      </c>
      <c r="B46" s="52"/>
      <c r="C46" s="53">
        <f>C38+C33+C8</f>
        <v>1672.8453270000002</v>
      </c>
      <c r="D46" s="53">
        <f>D38+D33+D8</f>
        <v>1598.665</v>
      </c>
      <c r="E46" s="71">
        <f>E38+E33+E8</f>
        <v>1617.85</v>
      </c>
      <c r="F46" s="53">
        <f t="shared" si="4"/>
        <v>-54.995327000000316</v>
      </c>
      <c r="G46" s="54">
        <f t="shared" si="1"/>
        <v>-3.2875320935155598E-2</v>
      </c>
      <c r="H46" s="53">
        <f t="shared" si="5"/>
        <v>19.184999999999945</v>
      </c>
      <c r="I46" s="54">
        <f t="shared" si="3"/>
        <v>1.2000638032358214E-2</v>
      </c>
      <c r="K46" s="43"/>
    </row>
    <row r="47" spans="1:13" ht="15.75" thickBot="1">
      <c r="A47" s="55"/>
      <c r="B47" s="56" t="s">
        <v>49</v>
      </c>
      <c r="C47" s="57">
        <v>-0.30733100000000002</v>
      </c>
      <c r="D47" s="69">
        <v>0</v>
      </c>
      <c r="E47" s="70">
        <v>0</v>
      </c>
      <c r="F47" s="57">
        <f t="shared" si="4"/>
        <v>0.30733100000000002</v>
      </c>
      <c r="G47" s="58">
        <f t="shared" si="1"/>
        <v>-1</v>
      </c>
      <c r="H47" s="69">
        <f t="shared" si="5"/>
        <v>0</v>
      </c>
      <c r="I47" s="58" t="str">
        <f t="shared" si="3"/>
        <v xml:space="preserve">N/A </v>
      </c>
      <c r="K47" s="50"/>
    </row>
    <row r="48" spans="1:13" ht="16.5" thickTop="1" thickBot="1">
      <c r="A48" s="59" t="s">
        <v>50</v>
      </c>
      <c r="B48" s="60"/>
      <c r="C48" s="61">
        <f>SUM(C46:C47)</f>
        <v>1672.5379960000002</v>
      </c>
      <c r="D48" s="61">
        <f>SUM(D46:D47)</f>
        <v>1598.665</v>
      </c>
      <c r="E48" s="72">
        <f>SUM(E46:E47)</f>
        <v>1617.85</v>
      </c>
      <c r="F48" s="61">
        <f t="shared" si="4"/>
        <v>-54.687996000000339</v>
      </c>
      <c r="G48" s="62">
        <f t="shared" si="1"/>
        <v>-3.2697610536077969E-2</v>
      </c>
      <c r="H48" s="61">
        <f t="shared" si="5"/>
        <v>19.184999999999945</v>
      </c>
      <c r="I48" s="62">
        <f t="shared" si="3"/>
        <v>1.2000638032358214E-2</v>
      </c>
      <c r="K48" s="50"/>
    </row>
    <row r="49" spans="1:12">
      <c r="A49" s="79" t="s">
        <v>51</v>
      </c>
      <c r="B49" s="79"/>
      <c r="C49" s="79"/>
      <c r="D49" s="79"/>
      <c r="E49" s="63"/>
    </row>
    <row r="50" spans="1:12" ht="25.5" customHeight="1">
      <c r="A50" s="73" t="s">
        <v>52</v>
      </c>
      <c r="B50" s="73"/>
      <c r="C50" s="73"/>
      <c r="D50" s="73"/>
      <c r="E50" s="73"/>
      <c r="F50" s="73"/>
      <c r="G50" s="73"/>
      <c r="H50" s="73"/>
      <c r="I50" s="73"/>
      <c r="L50" s="50"/>
    </row>
    <row r="51" spans="1:12">
      <c r="A51" s="73" t="s">
        <v>53</v>
      </c>
      <c r="B51" s="73"/>
      <c r="C51" s="73"/>
      <c r="D51" s="73"/>
      <c r="E51" s="73"/>
      <c r="F51" s="73"/>
      <c r="G51" s="73"/>
      <c r="H51" s="73"/>
      <c r="I51" s="73"/>
      <c r="J51" s="64"/>
      <c r="K51" s="65"/>
      <c r="L51" s="65"/>
    </row>
    <row r="52" spans="1:12" ht="28.5" customHeight="1">
      <c r="A52" s="73" t="s">
        <v>54</v>
      </c>
      <c r="B52" s="73"/>
      <c r="C52" s="73"/>
      <c r="D52" s="73"/>
      <c r="E52" s="73"/>
      <c r="F52" s="73"/>
      <c r="G52" s="73"/>
      <c r="H52" s="73"/>
      <c r="I52" s="73"/>
      <c r="J52" s="64"/>
      <c r="K52" s="64"/>
      <c r="L52" s="64"/>
    </row>
    <row r="53" spans="1:12" ht="39" customHeight="1">
      <c r="A53" s="73" t="s">
        <v>55</v>
      </c>
      <c r="B53" s="73"/>
      <c r="C53" s="73"/>
      <c r="D53" s="73"/>
      <c r="E53" s="73"/>
      <c r="F53" s="73"/>
      <c r="G53" s="73"/>
      <c r="H53" s="73"/>
      <c r="I53" s="73"/>
      <c r="J53" s="64"/>
      <c r="K53" s="64"/>
      <c r="L53" s="64"/>
    </row>
    <row r="54" spans="1:12" ht="28.5" customHeight="1">
      <c r="A54" s="73" t="s">
        <v>56</v>
      </c>
      <c r="B54" s="73"/>
      <c r="C54" s="73"/>
      <c r="D54" s="73"/>
      <c r="E54" s="73"/>
      <c r="F54" s="73"/>
      <c r="G54" s="73"/>
      <c r="H54" s="73"/>
      <c r="I54" s="73"/>
      <c r="J54" s="64"/>
      <c r="K54" s="64"/>
      <c r="L54" s="64"/>
    </row>
    <row r="55" spans="1:12" ht="27.75" customHeight="1">
      <c r="A55" s="74" t="s">
        <v>57</v>
      </c>
      <c r="B55" s="74"/>
      <c r="C55" s="74"/>
      <c r="D55" s="74"/>
      <c r="E55" s="74"/>
      <c r="F55" s="74"/>
      <c r="G55" s="74"/>
      <c r="H55" s="74"/>
      <c r="I55" s="74"/>
      <c r="J55" s="66"/>
      <c r="K55" s="66"/>
      <c r="L55" s="66"/>
    </row>
    <row r="56" spans="1:12">
      <c r="A56" s="74" t="s">
        <v>58</v>
      </c>
      <c r="B56" s="74"/>
      <c r="C56" s="74"/>
      <c r="D56" s="74"/>
      <c r="E56" s="74"/>
      <c r="F56" s="74"/>
      <c r="G56" s="74"/>
      <c r="H56" s="74"/>
      <c r="I56" s="74"/>
      <c r="J56" s="66"/>
      <c r="K56" s="65"/>
      <c r="L56" s="65"/>
    </row>
    <row r="61" spans="1:12">
      <c r="E61" s="43"/>
    </row>
  </sheetData>
  <mergeCells count="20">
    <mergeCell ref="A1:I1"/>
    <mergeCell ref="A2:I2"/>
    <mergeCell ref="A3:I3"/>
    <mergeCell ref="A4:I4"/>
    <mergeCell ref="A5:B7"/>
    <mergeCell ref="C5:C7"/>
    <mergeCell ref="D5:D7"/>
    <mergeCell ref="E5:E7"/>
    <mergeCell ref="F5:I5"/>
    <mergeCell ref="F6:G6"/>
    <mergeCell ref="A53:I53"/>
    <mergeCell ref="A54:I54"/>
    <mergeCell ref="A55:I55"/>
    <mergeCell ref="A56:I56"/>
    <mergeCell ref="H6:I6"/>
    <mergeCell ref="A8:B8"/>
    <mergeCell ref="A49:D49"/>
    <mergeCell ref="A50:I50"/>
    <mergeCell ref="A51:I51"/>
    <mergeCell ref="A52:I52"/>
  </mergeCells>
  <printOptions horizontalCentered="1"/>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 Summary</vt:lpstr>
      <vt:lpstr>'RI Summary'!Print_Area</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tjones</cp:lastModifiedBy>
  <cp:lastPrinted>2012-02-03T18:18:44Z</cp:lastPrinted>
  <dcterms:created xsi:type="dcterms:W3CDTF">2012-02-03T17:16:49Z</dcterms:created>
  <dcterms:modified xsi:type="dcterms:W3CDTF">2012-02-08T14:49:03Z</dcterms:modified>
</cp:coreProperties>
</file>