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60" windowWidth="14025" windowHeight="10920"/>
  </bookViews>
  <sheets>
    <sheet name="Summary of bugetary resources" sheetId="3" r:id="rId1"/>
  </sheets>
  <definedNames>
    <definedName name="_xlnm.Print_Area" localSheetId="0">'Summary of bugetary resources'!$A$1:$I$73</definedName>
  </definedNames>
  <calcPr calcId="125725"/>
</workbook>
</file>

<file path=xl/calcChain.xml><?xml version="1.0" encoding="utf-8"?>
<calcChain xmlns="http://schemas.openxmlformats.org/spreadsheetml/2006/main">
  <c r="G29" i="3"/>
  <c r="G13"/>
  <c r="B17"/>
  <c r="F70"/>
  <c r="B70"/>
  <c r="D67"/>
  <c r="D70" s="1"/>
  <c r="G66"/>
  <c r="D52"/>
  <c r="G52" s="1"/>
  <c r="D60"/>
  <c r="G60" s="1"/>
  <c r="D24"/>
  <c r="G24" s="1"/>
  <c r="D8"/>
  <c r="G8" s="1"/>
  <c r="G59"/>
  <c r="C35"/>
  <c r="C57" s="1"/>
  <c r="C71" s="1"/>
  <c r="E35"/>
  <c r="E57" s="1"/>
  <c r="E71" s="1"/>
  <c r="F35"/>
  <c r="B35"/>
  <c r="B18"/>
  <c r="D17" s="1"/>
  <c r="G17" s="1"/>
  <c r="G67" l="1"/>
  <c r="G70"/>
  <c r="I70" s="1"/>
  <c r="B8"/>
  <c r="D35"/>
  <c r="B12"/>
  <c r="B14" s="1"/>
  <c r="B21"/>
  <c r="B28"/>
  <c r="B30" s="1"/>
  <c r="B49"/>
  <c r="B56"/>
  <c r="B63"/>
  <c r="B57" l="1"/>
  <c r="B71" s="1"/>
  <c r="G32"/>
  <c r="H71"/>
  <c r="F63"/>
  <c r="D63"/>
  <c r="F56"/>
  <c r="D56"/>
  <c r="G51"/>
  <c r="F49"/>
  <c r="D49"/>
  <c r="G46"/>
  <c r="F28"/>
  <c r="F30" s="1"/>
  <c r="D28"/>
  <c r="D30" s="1"/>
  <c r="G23"/>
  <c r="I23" s="1"/>
  <c r="F21"/>
  <c r="G16"/>
  <c r="I16" s="1"/>
  <c r="F12"/>
  <c r="F14" s="1"/>
  <c r="G7"/>
  <c r="I7" s="1"/>
  <c r="F57" l="1"/>
  <c r="F71" s="1"/>
  <c r="G30"/>
  <c r="I30" s="1"/>
  <c r="G49"/>
  <c r="G28"/>
  <c r="I28" s="1"/>
  <c r="G63"/>
  <c r="I63" s="1"/>
  <c r="G35"/>
  <c r="D12"/>
  <c r="G12" s="1"/>
  <c r="G56"/>
  <c r="I56" s="1"/>
  <c r="D21" l="1"/>
  <c r="I12"/>
  <c r="D14"/>
  <c r="D57" l="1"/>
  <c r="D71" s="1"/>
  <c r="G21"/>
  <c r="I21" s="1"/>
  <c r="G14"/>
  <c r="I14" s="1"/>
  <c r="G57" l="1"/>
  <c r="G71" s="1"/>
  <c r="I71" l="1"/>
  <c r="I57"/>
</calcChain>
</file>

<file path=xl/sharedStrings.xml><?xml version="1.0" encoding="utf-8"?>
<sst xmlns="http://schemas.openxmlformats.org/spreadsheetml/2006/main" count="93" uniqueCount="39">
  <si>
    <t xml:space="preserve">RESEARCH AND RELATED ACTIVITIES </t>
  </si>
  <si>
    <t>Unobligated Balance Available Start of Year</t>
  </si>
  <si>
    <t>Unobligated Balance Available End of Year</t>
  </si>
  <si>
    <t>MAJOR RESEARCH EQUIPMENT &amp; FACILITIES CONSTRUCTION</t>
  </si>
  <si>
    <t>NATIONAL SCIENCE BOARD</t>
  </si>
  <si>
    <t xml:space="preserve">OFFICE OF INSPECTOR GENERAL </t>
  </si>
  <si>
    <t xml:space="preserve">TOTAL, NATIONAL SCIENCE FOUNDATION </t>
  </si>
  <si>
    <t>Totals may not add due to rounding.</t>
  </si>
  <si>
    <t>Actual</t>
  </si>
  <si>
    <t>Request</t>
  </si>
  <si>
    <t>Amount</t>
  </si>
  <si>
    <t>Percent</t>
  </si>
  <si>
    <t xml:space="preserve">Appropriation </t>
  </si>
  <si>
    <t>AGENCY OPERATIONS AND AWARD MANAGEMENT</t>
  </si>
  <si>
    <t>Total Budgetary Resources</t>
  </si>
  <si>
    <t xml:space="preserve">TOTAL DISCRETIONARY, NATIONAL SCIENCE FOUNDATION </t>
  </si>
  <si>
    <t>EDUCATION AND HUMAN RESOURCES, H-1B</t>
  </si>
  <si>
    <t xml:space="preserve">Subtotal, R&amp;RA </t>
  </si>
  <si>
    <t xml:space="preserve"> </t>
  </si>
  <si>
    <t>Change Over</t>
  </si>
  <si>
    <t>EDUCATION AND HUMAN RESOURCES</t>
  </si>
  <si>
    <t>FY 2012</t>
  </si>
  <si>
    <t>FY 2011</t>
  </si>
  <si>
    <t>Estimate</t>
  </si>
  <si>
    <t>FY 2013</t>
  </si>
  <si>
    <t>FY 2012 Estimate</t>
  </si>
  <si>
    <t>Rescission Pursuant P.L. 112-10</t>
  </si>
  <si>
    <t>Transferred to/from other funds</t>
  </si>
  <si>
    <t>Subtotal, MREFC</t>
  </si>
  <si>
    <r>
      <t>1</t>
    </r>
    <r>
      <rPr>
        <sz val="8"/>
        <rFont val="Times New Roman"/>
        <family val="1"/>
      </rPr>
      <t>Adjustments include upward and downward adjustments to prior year obligations.</t>
    </r>
  </si>
  <si>
    <r>
      <t>Adjustments to Prior Year Accounts</t>
    </r>
    <r>
      <rPr>
        <vertAlign val="superscript"/>
        <sz val="10"/>
        <color indexed="8"/>
        <rFont val="Times New Roman"/>
        <family val="1"/>
      </rPr>
      <t>1</t>
    </r>
  </si>
  <si>
    <t>Unobligated Balance Available Start of Year - ARRA</t>
  </si>
  <si>
    <t>Unobligated Balance Available End of Year - ARRA</t>
  </si>
  <si>
    <t>DONATIONS</t>
  </si>
  <si>
    <t>Unobligated Balance - Expired</t>
  </si>
  <si>
    <t>SUMMARY OF FY 2013 BUDGETARY RESOURCES BY ACCOUNT</t>
  </si>
  <si>
    <t>Appropriation, Mandatory (H1-B Non-Immigrant Petitioner Fees)</t>
  </si>
  <si>
    <t>Mandatory Programs (Special or Trust Fund)</t>
  </si>
  <si>
    <t>(Dollars in Millions)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</si>
</sst>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43" formatCode="_(* #,##0.00_);_(* \(#,##0.00\);_(* &quot;-&quot;??_);_(@_)"/>
    <numFmt numFmtId="164" formatCode="0.0%;\(0.0%\)"/>
    <numFmt numFmtId="165" formatCode="0.0%"/>
    <numFmt numFmtId="166" formatCode="&quot;$&quot;#,##0.00"/>
    <numFmt numFmtId="167" formatCode="&quot;$&quot;#,##0"/>
    <numFmt numFmtId="168" formatCode="#,##0.00;\-#,##0.00;&quot;-&quot;??"/>
    <numFmt numFmtId="169" formatCode="&quot;$&quot;#,##0.00;\-&quot;$&quot;#,##0.00;&quot;-&quot;??"/>
    <numFmt numFmtId="170" formatCode="0.000"/>
    <numFmt numFmtId="171" formatCode="0.00000000000000"/>
    <numFmt numFmtId="172" formatCode="#,##0.0000"/>
    <numFmt numFmtId="173" formatCode="&quot;$&quot;#,##0.000"/>
  </numFmts>
  <fonts count="21">
    <font>
      <sz val="10"/>
      <name val="Arial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vertAlign val="superscript"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25">
    <xf numFmtId="0" fontId="0" fillId="0" borderId="0" xfId="0"/>
    <xf numFmtId="0" fontId="4" fillId="0" borderId="0" xfId="0" applyFont="1" applyFill="1"/>
    <xf numFmtId="5" fontId="6" fillId="0" borderId="0" xfId="3" applyNumberFormat="1" applyFont="1" applyFill="1" applyBorder="1"/>
    <xf numFmtId="0" fontId="6" fillId="0" borderId="0" xfId="3" applyFont="1" applyFill="1" applyBorder="1"/>
    <xf numFmtId="164" fontId="8" fillId="0" borderId="0" xfId="3" applyNumberFormat="1" applyFont="1" applyFill="1" applyBorder="1"/>
    <xf numFmtId="5" fontId="10" fillId="0" borderId="0" xfId="3" applyNumberFormat="1" applyFont="1" applyFill="1" applyBorder="1"/>
    <xf numFmtId="5" fontId="7" fillId="0" borderId="0" xfId="3" applyNumberFormat="1" applyFont="1" applyFill="1" applyBorder="1"/>
    <xf numFmtId="0" fontId="11" fillId="0" borderId="0" xfId="0" applyFont="1" applyFill="1"/>
    <xf numFmtId="0" fontId="5" fillId="0" borderId="0" xfId="0" applyFont="1" applyFill="1"/>
    <xf numFmtId="0" fontId="5" fillId="0" borderId="1" xfId="0" applyFont="1" applyFill="1" applyBorder="1"/>
    <xf numFmtId="0" fontId="5" fillId="0" borderId="0" xfId="3" applyFont="1" applyFill="1" applyBorder="1"/>
    <xf numFmtId="164" fontId="7" fillId="0" borderId="0" xfId="3" applyNumberFormat="1" applyFont="1" applyFill="1" applyBorder="1"/>
    <xf numFmtId="0" fontId="12" fillId="0" borderId="0" xfId="0" applyFont="1" applyFill="1"/>
    <xf numFmtId="5" fontId="13" fillId="0" borderId="0" xfId="3" applyNumberFormat="1" applyFont="1" applyFill="1" applyBorder="1" applyAlignment="1">
      <alignment horizontal="right"/>
    </xf>
    <xf numFmtId="4" fontId="5" fillId="0" borderId="0" xfId="3" applyNumberFormat="1" applyFont="1" applyFill="1" applyBorder="1"/>
    <xf numFmtId="168" fontId="5" fillId="0" borderId="0" xfId="3" applyNumberFormat="1" applyFont="1" applyFill="1" applyBorder="1"/>
    <xf numFmtId="0" fontId="1" fillId="0" borderId="0" xfId="0" applyFont="1" applyFill="1"/>
    <xf numFmtId="5" fontId="5" fillId="0" borderId="0" xfId="3" applyNumberFormat="1" applyFont="1" applyFill="1" applyBorder="1"/>
    <xf numFmtId="37" fontId="5" fillId="0" borderId="0" xfId="3" applyNumberFormat="1" applyFont="1" applyFill="1" applyBorder="1"/>
    <xf numFmtId="166" fontId="5" fillId="0" borderId="2" xfId="3" applyNumberFormat="1" applyFont="1" applyFill="1" applyBorder="1"/>
    <xf numFmtId="43" fontId="5" fillId="0" borderId="0" xfId="1" applyFont="1" applyFill="1" applyBorder="1"/>
    <xf numFmtId="169" fontId="5" fillId="0" borderId="2" xfId="3" applyNumberFormat="1" applyFont="1" applyFill="1" applyBorder="1"/>
    <xf numFmtId="4" fontId="14" fillId="0" borderId="0" xfId="3" applyNumberFormat="1" applyFont="1" applyFill="1" applyBorder="1"/>
    <xf numFmtId="169" fontId="14" fillId="0" borderId="0" xfId="3" applyNumberFormat="1" applyFont="1" applyFill="1" applyBorder="1"/>
    <xf numFmtId="168" fontId="15" fillId="0" borderId="0" xfId="1" applyNumberFormat="1" applyFont="1" applyFill="1" applyBorder="1"/>
    <xf numFmtId="168" fontId="15" fillId="0" borderId="0" xfId="3" applyNumberFormat="1" applyFont="1" applyFill="1" applyBorder="1"/>
    <xf numFmtId="4" fontId="15" fillId="0" borderId="0" xfId="3" applyNumberFormat="1" applyFont="1" applyFill="1" applyBorder="1"/>
    <xf numFmtId="169" fontId="15" fillId="0" borderId="3" xfId="3" applyNumberFormat="1" applyFont="1" applyFill="1" applyBorder="1"/>
    <xf numFmtId="0" fontId="16" fillId="0" borderId="0" xfId="3" applyFont="1" applyFill="1" applyBorder="1"/>
    <xf numFmtId="0" fontId="15" fillId="0" borderId="0" xfId="3" applyFont="1" applyFill="1" applyBorder="1"/>
    <xf numFmtId="0" fontId="18" fillId="0" borderId="2" xfId="3" applyFont="1" applyFill="1" applyBorder="1"/>
    <xf numFmtId="0" fontId="19" fillId="0" borderId="0" xfId="3" applyFont="1" applyFill="1" applyBorder="1"/>
    <xf numFmtId="0" fontId="19" fillId="0" borderId="0" xfId="3" applyFont="1" applyFill="1" applyBorder="1" applyAlignment="1">
      <alignment wrapText="1"/>
    </xf>
    <xf numFmtId="0" fontId="18" fillId="0" borderId="3" xfId="3" applyFont="1" applyFill="1" applyBorder="1"/>
    <xf numFmtId="0" fontId="13" fillId="0" borderId="0" xfId="3" applyFont="1" applyFill="1" applyBorder="1"/>
    <xf numFmtId="0" fontId="18" fillId="0" borderId="0" xfId="0" applyFont="1" applyFill="1" applyAlignment="1" applyProtection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5" fontId="13" fillId="0" borderId="1" xfId="3" applyNumberFormat="1" applyFont="1" applyFill="1" applyBorder="1" applyAlignment="1">
      <alignment horizontal="right"/>
    </xf>
    <xf numFmtId="5" fontId="13" fillId="0" borderId="1" xfId="3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2" fontId="15" fillId="0" borderId="0" xfId="3" applyNumberFormat="1" applyFont="1" applyFill="1" applyBorder="1"/>
    <xf numFmtId="4" fontId="15" fillId="0" borderId="0" xfId="1" applyNumberFormat="1" applyFont="1" applyFill="1" applyBorder="1"/>
    <xf numFmtId="169" fontId="15" fillId="0" borderId="2" xfId="3" applyNumberFormat="1" applyFont="1" applyFill="1" applyBorder="1"/>
    <xf numFmtId="4" fontId="1" fillId="0" borderId="0" xfId="0" applyNumberFormat="1" applyFont="1" applyFill="1"/>
    <xf numFmtId="0" fontId="16" fillId="0" borderId="4" xfId="3" applyFont="1" applyFill="1" applyBorder="1"/>
    <xf numFmtId="169" fontId="15" fillId="0" borderId="4" xfId="3" applyNumberFormat="1" applyFont="1" applyFill="1" applyBorder="1"/>
    <xf numFmtId="169" fontId="15" fillId="0" borderId="0" xfId="3" applyNumberFormat="1" applyFont="1" applyFill="1" applyBorder="1"/>
    <xf numFmtId="4" fontId="15" fillId="0" borderId="1" xfId="3" applyNumberFormat="1" applyFont="1" applyFill="1" applyBorder="1"/>
    <xf numFmtId="168" fontId="15" fillId="0" borderId="1" xfId="3" applyNumberFormat="1" applyFont="1" applyFill="1" applyBorder="1"/>
    <xf numFmtId="0" fontId="18" fillId="0" borderId="5" xfId="3" applyFont="1" applyFill="1" applyBorder="1"/>
    <xf numFmtId="0" fontId="16" fillId="0" borderId="6" xfId="3" applyFont="1" applyFill="1" applyBorder="1"/>
    <xf numFmtId="0" fontId="15" fillId="0" borderId="1" xfId="3" applyFont="1" applyFill="1" applyBorder="1"/>
    <xf numFmtId="168" fontId="5" fillId="0" borderId="1" xfId="3" applyNumberFormat="1" applyFont="1" applyFill="1" applyBorder="1"/>
    <xf numFmtId="0" fontId="18" fillId="0" borderId="7" xfId="3" applyFont="1" applyFill="1" applyBorder="1"/>
    <xf numFmtId="4" fontId="5" fillId="0" borderId="7" xfId="3" applyNumberFormat="1" applyFont="1" applyFill="1" applyBorder="1"/>
    <xf numFmtId="169" fontId="5" fillId="0" borderId="7" xfId="3" applyNumberFormat="1" applyFont="1" applyFill="1" applyBorder="1"/>
    <xf numFmtId="168" fontId="15" fillId="0" borderId="1" xfId="1" applyNumberFormat="1" applyFont="1" applyFill="1" applyBorder="1"/>
    <xf numFmtId="166" fontId="5" fillId="0" borderId="0" xfId="3" applyNumberFormat="1" applyFont="1" applyFill="1" applyBorder="1"/>
    <xf numFmtId="166" fontId="15" fillId="0" borderId="5" xfId="3" applyNumberFormat="1" applyFont="1" applyFill="1" applyBorder="1"/>
    <xf numFmtId="166" fontId="15" fillId="0" borderId="6" xfId="3" applyNumberFormat="1" applyFont="1" applyFill="1" applyBorder="1"/>
    <xf numFmtId="164" fontId="13" fillId="0" borderId="1" xfId="3" applyNumberFormat="1" applyFont="1" applyFill="1" applyBorder="1" applyAlignment="1">
      <alignment horizontal="center"/>
    </xf>
    <xf numFmtId="166" fontId="4" fillId="0" borderId="0" xfId="0" applyNumberFormat="1" applyFont="1" applyFill="1"/>
    <xf numFmtId="170" fontId="1" fillId="0" borderId="0" xfId="0" applyNumberFormat="1" applyFont="1" applyFill="1"/>
    <xf numFmtId="5" fontId="13" fillId="0" borderId="0" xfId="3" applyNumberFormat="1" applyFont="1" applyFill="1" applyBorder="1" applyAlignment="1">
      <alignment horizontal="center"/>
    </xf>
    <xf numFmtId="164" fontId="13" fillId="0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/>
    <xf numFmtId="167" fontId="5" fillId="0" borderId="0" xfId="3" applyNumberFormat="1" applyFont="1" applyFill="1" applyBorder="1"/>
    <xf numFmtId="164" fontId="5" fillId="0" borderId="0" xfId="3" applyNumberFormat="1" applyFont="1" applyFill="1" applyBorder="1"/>
    <xf numFmtId="167" fontId="5" fillId="0" borderId="1" xfId="3" applyNumberFormat="1" applyFont="1" applyFill="1" applyBorder="1"/>
    <xf numFmtId="5" fontId="5" fillId="0" borderId="1" xfId="3" applyNumberFormat="1" applyFont="1" applyFill="1" applyBorder="1"/>
    <xf numFmtId="164" fontId="5" fillId="0" borderId="1" xfId="3" applyNumberFormat="1" applyFont="1" applyFill="1" applyBorder="1"/>
    <xf numFmtId="5" fontId="5" fillId="0" borderId="7" xfId="3" applyNumberFormat="1" applyFont="1" applyFill="1" applyBorder="1"/>
    <xf numFmtId="165" fontId="5" fillId="0" borderId="7" xfId="3" applyNumberFormat="1" applyFont="1" applyFill="1" applyBorder="1"/>
    <xf numFmtId="5" fontId="5" fillId="0" borderId="2" xfId="3" applyNumberFormat="1" applyFont="1" applyFill="1" applyBorder="1"/>
    <xf numFmtId="165" fontId="5" fillId="0" borderId="2" xfId="3" applyNumberFormat="1" applyFont="1" applyFill="1" applyBorder="1"/>
    <xf numFmtId="166" fontId="1" fillId="0" borderId="0" xfId="0" applyNumberFormat="1" applyFont="1" applyFill="1"/>
    <xf numFmtId="169" fontId="5" fillId="0" borderId="0" xfId="3" applyNumberFormat="1" applyFont="1" applyFill="1" applyBorder="1"/>
    <xf numFmtId="164" fontId="15" fillId="0" borderId="0" xfId="3" applyNumberFormat="1" applyFont="1" applyFill="1" applyBorder="1"/>
    <xf numFmtId="164" fontId="15" fillId="0" borderId="1" xfId="3" applyNumberFormat="1" applyFont="1" applyFill="1" applyBorder="1"/>
    <xf numFmtId="5" fontId="15" fillId="0" borderId="3" xfId="3" applyNumberFormat="1" applyFont="1" applyFill="1" applyBorder="1"/>
    <xf numFmtId="165" fontId="15" fillId="0" borderId="3" xfId="3" applyNumberFormat="1" applyFont="1" applyFill="1" applyBorder="1"/>
    <xf numFmtId="167" fontId="15" fillId="0" borderId="0" xfId="3" applyNumberFormat="1" applyFont="1" applyFill="1" applyBorder="1"/>
    <xf numFmtId="165" fontId="15" fillId="0" borderId="0" xfId="3" applyNumberFormat="1" applyFont="1" applyFill="1" applyBorder="1"/>
    <xf numFmtId="5" fontId="15" fillId="0" borderId="0" xfId="3" applyNumberFormat="1" applyFont="1" applyFill="1" applyBorder="1"/>
    <xf numFmtId="5" fontId="15" fillId="0" borderId="2" xfId="3" applyNumberFormat="1" applyFont="1" applyFill="1" applyBorder="1"/>
    <xf numFmtId="165" fontId="15" fillId="0" borderId="2" xfId="3" applyNumberFormat="1" applyFont="1" applyFill="1" applyBorder="1"/>
    <xf numFmtId="167" fontId="15" fillId="0" borderId="4" xfId="3" applyNumberFormat="1" applyFont="1" applyFill="1" applyBorder="1"/>
    <xf numFmtId="165" fontId="15" fillId="0" borderId="4" xfId="3" applyNumberFormat="1" applyFont="1" applyFill="1" applyBorder="1"/>
    <xf numFmtId="5" fontId="15" fillId="0" borderId="1" xfId="3" applyNumberFormat="1" applyFont="1" applyFill="1" applyBorder="1"/>
    <xf numFmtId="5" fontId="15" fillId="0" borderId="5" xfId="3" applyNumberFormat="1" applyFont="1" applyFill="1" applyBorder="1"/>
    <xf numFmtId="165" fontId="15" fillId="0" borderId="5" xfId="3" applyNumberFormat="1" applyFont="1" applyFill="1" applyBorder="1"/>
    <xf numFmtId="169" fontId="15" fillId="0" borderId="6" xfId="3" applyNumberFormat="1" applyFont="1" applyFill="1" applyBorder="1"/>
    <xf numFmtId="165" fontId="15" fillId="0" borderId="6" xfId="3" applyNumberFormat="1" applyFont="1" applyFill="1" applyBorder="1"/>
    <xf numFmtId="171" fontId="1" fillId="0" borderId="0" xfId="0" applyNumberFormat="1" applyFont="1" applyFill="1"/>
    <xf numFmtId="172" fontId="4" fillId="0" borderId="0" xfId="0" applyNumberFormat="1" applyFont="1" applyFill="1"/>
    <xf numFmtId="173" fontId="4" fillId="0" borderId="0" xfId="0" applyNumberFormat="1" applyFont="1" applyFill="1"/>
    <xf numFmtId="0" fontId="20" fillId="0" borderId="0" xfId="0" applyFont="1" applyFill="1"/>
    <xf numFmtId="5" fontId="7" fillId="0" borderId="0" xfId="3" applyNumberFormat="1" applyFont="1" applyFill="1" applyBorder="1" applyAlignment="1"/>
    <xf numFmtId="164" fontId="7" fillId="0" borderId="0" xfId="3" applyNumberFormat="1" applyFont="1" applyFill="1" applyBorder="1" applyAlignment="1"/>
    <xf numFmtId="0" fontId="6" fillId="0" borderId="0" xfId="3" applyFont="1" applyFill="1" applyBorder="1" applyAlignment="1"/>
    <xf numFmtId="4" fontId="4" fillId="0" borderId="0" xfId="0" applyNumberFormat="1" applyFont="1" applyFill="1"/>
    <xf numFmtId="0" fontId="9" fillId="0" borderId="0" xfId="0" applyFont="1" applyFill="1" applyAlignment="1">
      <alignment wrapText="1"/>
    </xf>
    <xf numFmtId="37" fontId="18" fillId="0" borderId="9" xfId="0" applyNumberFormat="1" applyFont="1" applyFill="1" applyBorder="1" applyAlignment="1" applyProtection="1">
      <alignment vertical="top" wrapText="1"/>
    </xf>
    <xf numFmtId="0" fontId="5" fillId="0" borderId="1" xfId="3" applyFont="1" applyFill="1" applyBorder="1"/>
    <xf numFmtId="37" fontId="5" fillId="0" borderId="1" xfId="3" applyNumberFormat="1" applyFont="1" applyFill="1" applyBorder="1"/>
    <xf numFmtId="0" fontId="18" fillId="0" borderId="0" xfId="3" applyFont="1" applyFill="1" applyBorder="1"/>
    <xf numFmtId="166" fontId="15" fillId="0" borderId="0" xfId="3" applyNumberFormat="1" applyFont="1" applyFill="1" applyBorder="1"/>
    <xf numFmtId="0" fontId="18" fillId="0" borderId="10" xfId="3" applyFont="1" applyFill="1" applyBorder="1"/>
    <xf numFmtId="166" fontId="15" fillId="0" borderId="10" xfId="3" applyNumberFormat="1" applyFont="1" applyFill="1" applyBorder="1"/>
    <xf numFmtId="169" fontId="15" fillId="0" borderId="10" xfId="3" applyNumberFormat="1" applyFont="1" applyFill="1" applyBorder="1"/>
    <xf numFmtId="5" fontId="15" fillId="0" borderId="10" xfId="3" applyNumberFormat="1" applyFont="1" applyFill="1" applyBorder="1"/>
    <xf numFmtId="165" fontId="15" fillId="0" borderId="10" xfId="3" applyNumberFormat="1" applyFont="1" applyFill="1" applyBorder="1"/>
    <xf numFmtId="0" fontId="5" fillId="0" borderId="0" xfId="0" applyFont="1" applyFill="1" applyAlignment="1">
      <alignment wrapText="1"/>
    </xf>
    <xf numFmtId="0" fontId="5" fillId="0" borderId="0" xfId="3" applyFont="1" applyFill="1" applyBorder="1" applyAlignment="1"/>
    <xf numFmtId="0" fontId="9" fillId="0" borderId="0" xfId="2" applyFont="1" applyFill="1" applyAlignment="1">
      <alignment horizontal="justify"/>
    </xf>
    <xf numFmtId="0" fontId="9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3" applyFont="1" applyFill="1" applyBorder="1" applyAlignment="1">
      <alignment horizontal="center"/>
    </xf>
    <xf numFmtId="5" fontId="15" fillId="0" borderId="8" xfId="3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</cellXfs>
  <cellStyles count="4">
    <cellStyle name="Comma" xfId="1" builtinId="3"/>
    <cellStyle name="Normal" xfId="0" builtinId="0"/>
    <cellStyle name="Normal_RRANEW" xfId="2"/>
    <cellStyle name="Normal_SUMTBLEB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showGridLines="0" tabSelected="1" zoomScale="87" zoomScaleNormal="87" workbookViewId="0">
      <selection activeCell="M45" sqref="M45"/>
    </sheetView>
  </sheetViews>
  <sheetFormatPr defaultRowHeight="15.75" customHeight="1"/>
  <cols>
    <col min="1" max="1" width="53.5703125" style="1" customWidth="1"/>
    <col min="2" max="2" width="12.140625" style="1" customWidth="1"/>
    <col min="3" max="3" width="1.140625" style="1" customWidth="1"/>
    <col min="4" max="4" width="11.28515625" style="1" bestFit="1" customWidth="1"/>
    <col min="5" max="5" width="1.140625" style="1" customWidth="1"/>
    <col min="6" max="6" width="10.42578125" style="1" customWidth="1"/>
    <col min="7" max="7" width="11" style="1" customWidth="1"/>
    <col min="8" max="8" width="1.28515625" style="1" customWidth="1"/>
    <col min="9" max="9" width="9" style="1" customWidth="1"/>
    <col min="10" max="10" width="11.42578125" style="1" customWidth="1"/>
    <col min="11" max="11" width="9.140625" style="1" customWidth="1"/>
    <col min="12" max="13" width="9.140625" style="1"/>
    <col min="14" max="14" width="19.85546875" style="1" bestFit="1" customWidth="1"/>
    <col min="15" max="15" width="9.140625" style="1"/>
    <col min="16" max="16" width="12.5703125" style="1" bestFit="1" customWidth="1"/>
    <col min="17" max="16384" width="9.140625" style="1"/>
  </cols>
  <sheetData>
    <row r="1" spans="1:15" ht="18" customHeight="1">
      <c r="A1" s="119" t="s">
        <v>35</v>
      </c>
      <c r="B1" s="119"/>
      <c r="C1" s="119"/>
      <c r="D1" s="119"/>
      <c r="E1" s="119"/>
      <c r="F1" s="119"/>
      <c r="G1" s="119"/>
      <c r="H1" s="119"/>
      <c r="I1" s="119"/>
    </row>
    <row r="2" spans="1:15" ht="15" customHeight="1" thickBot="1">
      <c r="A2" s="120" t="s">
        <v>38</v>
      </c>
      <c r="B2" s="120"/>
      <c r="C2" s="120"/>
      <c r="D2" s="120"/>
      <c r="E2" s="120"/>
      <c r="F2" s="120"/>
      <c r="G2" s="120"/>
      <c r="H2" s="120"/>
      <c r="I2" s="120"/>
    </row>
    <row r="3" spans="1:15" s="8" customFormat="1" ht="30" customHeight="1" thickTop="1">
      <c r="A3" s="34"/>
      <c r="B3" s="35"/>
      <c r="C3" s="36"/>
      <c r="D3" s="104"/>
      <c r="E3" s="36"/>
      <c r="F3" s="37"/>
      <c r="G3" s="121" t="s">
        <v>19</v>
      </c>
      <c r="H3" s="121"/>
      <c r="I3" s="121"/>
    </row>
    <row r="4" spans="1:15" s="8" customFormat="1" ht="11.25" customHeight="1">
      <c r="A4" s="34"/>
      <c r="B4" s="37" t="s">
        <v>22</v>
      </c>
      <c r="C4" s="36"/>
      <c r="D4" s="37" t="s">
        <v>21</v>
      </c>
      <c r="E4" s="36"/>
      <c r="F4" s="37" t="s">
        <v>24</v>
      </c>
      <c r="G4" s="122" t="s">
        <v>25</v>
      </c>
      <c r="H4" s="122"/>
      <c r="I4" s="122"/>
    </row>
    <row r="5" spans="1:15" s="8" customFormat="1" ht="12" customHeight="1">
      <c r="A5" s="9"/>
      <c r="B5" s="38" t="s">
        <v>8</v>
      </c>
      <c r="C5" s="38"/>
      <c r="D5" s="38" t="s">
        <v>23</v>
      </c>
      <c r="E5" s="38"/>
      <c r="F5" s="38" t="s">
        <v>9</v>
      </c>
      <c r="G5" s="38" t="s">
        <v>10</v>
      </c>
      <c r="H5" s="39"/>
      <c r="I5" s="62" t="s">
        <v>11</v>
      </c>
    </row>
    <row r="6" spans="1:15" s="8" customFormat="1" ht="16.5" customHeight="1">
      <c r="A6" s="28" t="s">
        <v>0</v>
      </c>
      <c r="B6" s="13"/>
      <c r="C6" s="13"/>
      <c r="D6" s="13"/>
      <c r="E6" s="13"/>
      <c r="F6" s="13"/>
      <c r="G6" s="13"/>
      <c r="H6" s="65"/>
      <c r="I6" s="66"/>
    </row>
    <row r="7" spans="1:15" ht="15.75" customHeight="1">
      <c r="A7" s="8" t="s">
        <v>12</v>
      </c>
      <c r="B7" s="59">
        <v>5575.03</v>
      </c>
      <c r="C7" s="59"/>
      <c r="D7" s="59">
        <v>5719</v>
      </c>
      <c r="E7" s="59"/>
      <c r="F7" s="59">
        <v>5983.28</v>
      </c>
      <c r="G7" s="59">
        <f>F7-D7</f>
        <v>264.27999999999975</v>
      </c>
      <c r="H7" s="10"/>
      <c r="I7" s="67">
        <f>IF(D7=0,"N/A  ",G7/D7)</f>
        <v>4.6210876027277449E-2</v>
      </c>
    </row>
    <row r="8" spans="1:15" ht="12.75" customHeight="1">
      <c r="A8" s="10" t="s">
        <v>1</v>
      </c>
      <c r="B8" s="15">
        <f>1.37</f>
        <v>1.37</v>
      </c>
      <c r="C8" s="15"/>
      <c r="D8" s="15">
        <f>B9*-1</f>
        <v>2.38</v>
      </c>
      <c r="E8" s="68"/>
      <c r="F8" s="68"/>
      <c r="G8" s="59">
        <f>F8-D8</f>
        <v>-2.38</v>
      </c>
      <c r="H8" s="17"/>
      <c r="I8" s="67"/>
    </row>
    <row r="9" spans="1:15" ht="15.75" customHeight="1">
      <c r="A9" s="10" t="s">
        <v>2</v>
      </c>
      <c r="B9" s="15">
        <v>-2.38</v>
      </c>
      <c r="C9" s="15"/>
      <c r="D9" s="68"/>
      <c r="E9" s="68"/>
      <c r="F9" s="68"/>
      <c r="G9" s="68"/>
      <c r="H9" s="17"/>
      <c r="I9" s="69"/>
    </row>
    <row r="10" spans="1:15" ht="15.75" customHeight="1">
      <c r="A10" s="29" t="s">
        <v>30</v>
      </c>
      <c r="B10" s="15">
        <v>99.4</v>
      </c>
      <c r="C10" s="15"/>
      <c r="D10" s="68"/>
      <c r="E10" s="68"/>
      <c r="F10" s="68"/>
      <c r="G10" s="68"/>
      <c r="H10" s="17"/>
      <c r="I10" s="69"/>
    </row>
    <row r="11" spans="1:15" ht="15.75" customHeight="1">
      <c r="A11" s="53" t="s">
        <v>26</v>
      </c>
      <c r="B11" s="54">
        <v>-11.15</v>
      </c>
      <c r="C11" s="54"/>
      <c r="D11" s="70"/>
      <c r="E11" s="70"/>
      <c r="F11" s="70"/>
      <c r="G11" s="70"/>
      <c r="H11" s="71"/>
      <c r="I11" s="72"/>
      <c r="J11" s="63"/>
      <c r="L11" s="102"/>
      <c r="O11" s="16"/>
    </row>
    <row r="12" spans="1:15" ht="15.75" customHeight="1">
      <c r="A12" s="55" t="s">
        <v>17</v>
      </c>
      <c r="B12" s="56">
        <f>SUM(B7:B11)</f>
        <v>5662.2699999999995</v>
      </c>
      <c r="C12" s="57"/>
      <c r="D12" s="56">
        <f>SUM(D7:D11)</f>
        <v>5721.38</v>
      </c>
      <c r="E12" s="57"/>
      <c r="F12" s="57">
        <f>SUM(F7:F11)</f>
        <v>5983.28</v>
      </c>
      <c r="G12" s="57">
        <f>+F12-D12</f>
        <v>261.89999999999964</v>
      </c>
      <c r="H12" s="73"/>
      <c r="I12" s="74">
        <f>IF(D12=0,"N/A  ",G12/D12)</f>
        <v>4.5775669506307855E-2</v>
      </c>
      <c r="M12" s="97"/>
      <c r="O12" s="63"/>
    </row>
    <row r="13" spans="1:15" ht="17.25" customHeight="1">
      <c r="A13" s="10" t="s">
        <v>27</v>
      </c>
      <c r="B13" s="15">
        <v>-53.89</v>
      </c>
      <c r="C13" s="18"/>
      <c r="D13" s="15">
        <v>-30</v>
      </c>
      <c r="E13" s="18"/>
      <c r="F13" s="15">
        <v>0</v>
      </c>
      <c r="G13" s="15">
        <f>F13-D13</f>
        <v>30</v>
      </c>
      <c r="H13" s="17"/>
      <c r="I13" s="69"/>
      <c r="K13" s="63"/>
      <c r="M13" s="16" t="s">
        <v>18</v>
      </c>
    </row>
    <row r="14" spans="1:15" ht="16.5" customHeight="1" thickBot="1">
      <c r="A14" s="30" t="s">
        <v>14</v>
      </c>
      <c r="B14" s="19">
        <f>SUM(B12:B13)</f>
        <v>5608.3799999999992</v>
      </c>
      <c r="C14" s="19"/>
      <c r="D14" s="19">
        <f>SUM(D12:D13)</f>
        <v>5691.38</v>
      </c>
      <c r="E14" s="19"/>
      <c r="F14" s="19">
        <f>SUM(F12:F13)</f>
        <v>5983.28</v>
      </c>
      <c r="G14" s="19">
        <f>+F14-D14</f>
        <v>291.89999999999964</v>
      </c>
      <c r="H14" s="75"/>
      <c r="I14" s="76">
        <f>IF(D14=0,"N/A  ",G14/D14)</f>
        <v>5.1288088301958336E-2</v>
      </c>
      <c r="L14" s="63"/>
      <c r="M14" s="16" t="s">
        <v>18</v>
      </c>
      <c r="N14" s="16"/>
    </row>
    <row r="15" spans="1:15" ht="30" customHeight="1" thickTop="1">
      <c r="A15" s="31" t="s">
        <v>20</v>
      </c>
      <c r="B15" s="20"/>
      <c r="C15" s="17"/>
      <c r="D15" s="17"/>
      <c r="E15" s="17"/>
      <c r="F15" s="17"/>
      <c r="G15" s="17"/>
      <c r="H15" s="17"/>
      <c r="I15" s="69"/>
      <c r="J15" s="63"/>
      <c r="M15" s="96"/>
    </row>
    <row r="16" spans="1:15" ht="15.75" customHeight="1">
      <c r="A16" s="8" t="s">
        <v>12</v>
      </c>
      <c r="B16" s="59">
        <v>862.76</v>
      </c>
      <c r="C16" s="59"/>
      <c r="D16" s="59">
        <v>829</v>
      </c>
      <c r="E16" s="59"/>
      <c r="F16" s="59">
        <v>875.61</v>
      </c>
      <c r="G16" s="59">
        <f>F16-D16</f>
        <v>46.610000000000014</v>
      </c>
      <c r="H16" s="17"/>
      <c r="I16" s="67">
        <f>IF(D16=0,"N/A  ",G16/D16)</f>
        <v>5.6224366706875771E-2</v>
      </c>
      <c r="N16" s="95"/>
    </row>
    <row r="17" spans="1:16" ht="15" customHeight="1">
      <c r="A17" s="10" t="s">
        <v>1</v>
      </c>
      <c r="B17" s="15">
        <f>0.04</f>
        <v>0.04</v>
      </c>
      <c r="C17" s="15"/>
      <c r="D17" s="15">
        <f>B18*-1</f>
        <v>0.22</v>
      </c>
      <c r="E17" s="15"/>
      <c r="F17" s="14"/>
      <c r="G17" s="59">
        <f>F17-D17</f>
        <v>-0.22</v>
      </c>
      <c r="H17" s="15"/>
      <c r="I17" s="69"/>
      <c r="J17" s="63"/>
      <c r="K17" s="16" t="s">
        <v>18</v>
      </c>
      <c r="N17" s="16"/>
    </row>
    <row r="18" spans="1:16" ht="15.75" customHeight="1">
      <c r="A18" s="10" t="s">
        <v>2</v>
      </c>
      <c r="B18" s="15">
        <f>-0.18-0.04</f>
        <v>-0.22</v>
      </c>
      <c r="C18" s="15"/>
      <c r="D18" s="15"/>
      <c r="E18" s="15"/>
      <c r="F18" s="14"/>
      <c r="G18" s="14"/>
      <c r="H18" s="15"/>
      <c r="I18" s="69"/>
      <c r="M18" s="16"/>
      <c r="N18" s="16"/>
    </row>
    <row r="19" spans="1:16" ht="15.75" customHeight="1">
      <c r="A19" s="29" t="s">
        <v>30</v>
      </c>
      <c r="B19" s="15">
        <v>0.19</v>
      </c>
      <c r="C19" s="15"/>
      <c r="D19" s="15"/>
      <c r="E19" s="15"/>
      <c r="F19" s="15"/>
      <c r="G19" s="15"/>
      <c r="H19" s="15"/>
      <c r="I19" s="69"/>
      <c r="J19" s="63"/>
    </row>
    <row r="20" spans="1:16" ht="15.75" customHeight="1">
      <c r="A20" s="29" t="s">
        <v>26</v>
      </c>
      <c r="B20" s="15">
        <v>-1.73</v>
      </c>
      <c r="C20" s="15"/>
      <c r="D20" s="15"/>
      <c r="E20" s="15"/>
      <c r="F20" s="15"/>
      <c r="G20" s="15"/>
      <c r="H20" s="15"/>
      <c r="I20" s="69"/>
      <c r="J20" s="63"/>
    </row>
    <row r="21" spans="1:16" ht="16.5" customHeight="1" thickBot="1">
      <c r="A21" s="30" t="s">
        <v>14</v>
      </c>
      <c r="B21" s="21">
        <f>SUM(B16:B20)</f>
        <v>861.04</v>
      </c>
      <c r="C21" s="21"/>
      <c r="D21" s="21">
        <f>SUM(D16:D20)</f>
        <v>829.22</v>
      </c>
      <c r="E21" s="21"/>
      <c r="F21" s="21">
        <f>SUM(F16:F20)</f>
        <v>875.61</v>
      </c>
      <c r="G21" s="21">
        <f>+F21-D21</f>
        <v>46.389999999999986</v>
      </c>
      <c r="H21" s="75"/>
      <c r="I21" s="76">
        <f>IF(D21=0,"N/A  ",G21/D21)</f>
        <v>5.5944140276404312E-2</v>
      </c>
      <c r="N21" s="96"/>
    </row>
    <row r="22" spans="1:16" ht="30" customHeight="1" thickTop="1">
      <c r="A22" s="32" t="s">
        <v>3</v>
      </c>
      <c r="B22" s="22"/>
      <c r="C22" s="7"/>
      <c r="D22" s="16"/>
      <c r="E22" s="16"/>
      <c r="F22" s="77"/>
      <c r="G22" s="16"/>
      <c r="H22" s="16"/>
      <c r="I22" s="16"/>
      <c r="J22" s="63"/>
    </row>
    <row r="23" spans="1:16" ht="15.95" customHeight="1">
      <c r="A23" s="8" t="s">
        <v>12</v>
      </c>
      <c r="B23" s="59">
        <v>117.29</v>
      </c>
      <c r="C23" s="59"/>
      <c r="D23" s="59">
        <v>167.05500000000001</v>
      </c>
      <c r="E23" s="59"/>
      <c r="F23" s="59">
        <v>196.17</v>
      </c>
      <c r="G23" s="59">
        <f>F23-D23</f>
        <v>29.114999999999981</v>
      </c>
      <c r="H23" s="17"/>
      <c r="I23" s="67">
        <f>IF(D23=0,"N/A  ",G23/D23)</f>
        <v>0.17428391846996485</v>
      </c>
    </row>
    <row r="24" spans="1:16" ht="15.95" customHeight="1">
      <c r="A24" s="10" t="s">
        <v>1</v>
      </c>
      <c r="B24" s="14">
        <v>9.17</v>
      </c>
      <c r="C24" s="15"/>
      <c r="D24" s="15">
        <f>B25*-1</f>
        <v>0.88</v>
      </c>
      <c r="E24" s="15"/>
      <c r="F24" s="14"/>
      <c r="G24" s="59">
        <f>F24-D24</f>
        <v>-0.88</v>
      </c>
      <c r="H24" s="17"/>
      <c r="I24" s="69"/>
      <c r="J24" s="12"/>
      <c r="L24" s="16" t="s">
        <v>18</v>
      </c>
      <c r="P24" s="64"/>
    </row>
    <row r="25" spans="1:16" ht="15.75" customHeight="1">
      <c r="A25" s="10" t="s">
        <v>2</v>
      </c>
      <c r="B25" s="15">
        <v>-0.88</v>
      </c>
      <c r="C25" s="15"/>
      <c r="D25" s="15"/>
      <c r="E25" s="15"/>
      <c r="F25" s="15"/>
      <c r="G25" s="15"/>
      <c r="H25" s="17"/>
      <c r="I25" s="69"/>
    </row>
    <row r="26" spans="1:16" ht="15.75" customHeight="1">
      <c r="A26" s="29" t="s">
        <v>30</v>
      </c>
      <c r="B26" s="15">
        <v>0.02</v>
      </c>
      <c r="C26" s="15"/>
      <c r="D26" s="15"/>
      <c r="E26" s="15"/>
      <c r="F26" s="15"/>
      <c r="G26" s="15"/>
      <c r="H26" s="17"/>
      <c r="I26" s="69"/>
    </row>
    <row r="27" spans="1:16" ht="15.75" customHeight="1">
      <c r="A27" s="29" t="s">
        <v>26</v>
      </c>
      <c r="B27" s="15">
        <v>-0.23</v>
      </c>
      <c r="C27" s="15"/>
      <c r="D27" s="15"/>
      <c r="E27" s="15"/>
      <c r="F27" s="15"/>
      <c r="G27" s="15"/>
      <c r="H27" s="17"/>
      <c r="I27" s="69"/>
    </row>
    <row r="28" spans="1:16" ht="16.5" customHeight="1">
      <c r="A28" s="55" t="s">
        <v>28</v>
      </c>
      <c r="B28" s="57">
        <f>SUM(B23:B27)</f>
        <v>125.37</v>
      </c>
      <c r="C28" s="57"/>
      <c r="D28" s="57">
        <f>SUM(D23:D27)</f>
        <v>167.935</v>
      </c>
      <c r="E28" s="57"/>
      <c r="F28" s="57">
        <f>SUM(F23:F27)</f>
        <v>196.17</v>
      </c>
      <c r="G28" s="57">
        <f>+F28-D28</f>
        <v>28.234999999999985</v>
      </c>
      <c r="H28" s="73"/>
      <c r="I28" s="74">
        <f>IF(D28=0,"N/A  ",G28/D28)</f>
        <v>0.16813052669187475</v>
      </c>
    </row>
    <row r="29" spans="1:16" ht="17.25" customHeight="1">
      <c r="A29" s="105" t="s">
        <v>27</v>
      </c>
      <c r="B29" s="54">
        <v>0</v>
      </c>
      <c r="C29" s="106"/>
      <c r="D29" s="54">
        <v>30</v>
      </c>
      <c r="E29" s="106"/>
      <c r="F29" s="54">
        <v>0</v>
      </c>
      <c r="G29" s="54">
        <f>F29-D29</f>
        <v>-30</v>
      </c>
      <c r="H29" s="71"/>
      <c r="I29" s="72"/>
    </row>
    <row r="30" spans="1:16" ht="16.5" customHeight="1" thickBot="1">
      <c r="A30" s="30" t="s">
        <v>14</v>
      </c>
      <c r="B30" s="19">
        <f>SUM(B28:B29)</f>
        <v>125.37</v>
      </c>
      <c r="C30" s="19"/>
      <c r="D30" s="19">
        <f>SUM(D28:D29)</f>
        <v>197.935</v>
      </c>
      <c r="E30" s="19"/>
      <c r="F30" s="19">
        <f>SUM(F28:F29)</f>
        <v>196.17</v>
      </c>
      <c r="G30" s="19">
        <f>+F30-D30</f>
        <v>-1.7650000000000148</v>
      </c>
      <c r="H30" s="75"/>
      <c r="I30" s="76">
        <f>IF(D30=0,"N/A  ",G30/D30)</f>
        <v>-8.9170687346857031E-3</v>
      </c>
      <c r="L30" s="63"/>
      <c r="M30" s="16"/>
      <c r="N30" s="16"/>
    </row>
    <row r="31" spans="1:16" ht="30" customHeight="1" thickTop="1">
      <c r="A31" s="32" t="s">
        <v>13</v>
      </c>
      <c r="B31" s="22"/>
      <c r="C31" s="23"/>
      <c r="D31" s="78"/>
      <c r="E31" s="78"/>
      <c r="F31" s="78"/>
      <c r="G31" s="78"/>
      <c r="H31" s="17"/>
      <c r="I31" s="67"/>
      <c r="J31" s="63"/>
    </row>
    <row r="32" spans="1:16" ht="18" customHeight="1">
      <c r="A32" s="8" t="s">
        <v>12</v>
      </c>
      <c r="B32" s="59">
        <v>300</v>
      </c>
      <c r="C32" s="59"/>
      <c r="D32" s="59">
        <v>299.39999999999998</v>
      </c>
      <c r="E32" s="59"/>
      <c r="F32" s="59">
        <v>299.39999999999998</v>
      </c>
      <c r="G32" s="59">
        <f>F32-D32</f>
        <v>0</v>
      </c>
      <c r="H32" s="17"/>
      <c r="I32" s="67"/>
      <c r="J32" s="98"/>
    </row>
    <row r="33" spans="1:15" ht="15.75" customHeight="1">
      <c r="A33" s="10" t="s">
        <v>34</v>
      </c>
      <c r="B33" s="24">
        <v>-0.11</v>
      </c>
      <c r="C33" s="25"/>
      <c r="D33" s="25"/>
      <c r="E33" s="25"/>
      <c r="F33" s="25"/>
      <c r="G33" s="59"/>
      <c r="H33" s="25"/>
      <c r="I33" s="79"/>
    </row>
    <row r="34" spans="1:15" ht="15.75" customHeight="1">
      <c r="A34" s="53" t="s">
        <v>26</v>
      </c>
      <c r="B34" s="58">
        <v>-0.6</v>
      </c>
      <c r="C34" s="50"/>
      <c r="D34" s="50"/>
      <c r="E34" s="50"/>
      <c r="F34" s="50"/>
      <c r="G34" s="50"/>
      <c r="H34" s="50"/>
      <c r="I34" s="80"/>
    </row>
    <row r="35" spans="1:15" ht="16.5" customHeight="1" thickBot="1">
      <c r="A35" s="33" t="s">
        <v>14</v>
      </c>
      <c r="B35" s="27">
        <f>SUM(B32:B34)</f>
        <v>299.28999999999996</v>
      </c>
      <c r="C35" s="27">
        <f>SUM(C32:C34)</f>
        <v>0</v>
      </c>
      <c r="D35" s="27">
        <f>SUM(D32:D34)</f>
        <v>299.39999999999998</v>
      </c>
      <c r="E35" s="27">
        <f>SUM(E32:E34)</f>
        <v>0</v>
      </c>
      <c r="F35" s="27">
        <f>SUM(F32:F34)</f>
        <v>299.39999999999998</v>
      </c>
      <c r="G35" s="27">
        <f>+F35-D35</f>
        <v>0</v>
      </c>
      <c r="H35" s="81"/>
      <c r="I35" s="82"/>
    </row>
    <row r="36" spans="1:15" ht="12.75" customHeight="1" thickTop="1">
      <c r="A36" s="3" t="s">
        <v>7</v>
      </c>
      <c r="B36" s="5"/>
      <c r="C36" s="6"/>
      <c r="D36" s="6"/>
      <c r="E36" s="6"/>
      <c r="F36" s="6"/>
      <c r="G36" s="6"/>
      <c r="H36" s="6"/>
      <c r="I36" s="11"/>
      <c r="O36" s="16"/>
    </row>
    <row r="37" spans="1:15" ht="11.25" customHeight="1">
      <c r="A37" s="123" t="s">
        <v>29</v>
      </c>
      <c r="B37" s="123"/>
      <c r="C37" s="123"/>
      <c r="D37" s="123"/>
      <c r="E37" s="123"/>
      <c r="F37" s="123"/>
      <c r="G37" s="123"/>
      <c r="H37" s="123"/>
      <c r="I37" s="123"/>
      <c r="O37" s="16"/>
    </row>
    <row r="38" spans="1:15" ht="11.25" customHeight="1">
      <c r="A38" s="103"/>
      <c r="B38" s="103"/>
      <c r="C38" s="103"/>
      <c r="D38" s="103"/>
      <c r="E38" s="103"/>
      <c r="F38" s="103"/>
      <c r="G38" s="103"/>
      <c r="H38" s="103"/>
      <c r="I38" s="103"/>
    </row>
    <row r="39" spans="1:15" ht="11.25" customHeight="1">
      <c r="A39" s="101"/>
      <c r="B39" s="99"/>
      <c r="C39" s="99"/>
      <c r="D39" s="99"/>
      <c r="E39" s="99"/>
      <c r="F39" s="99"/>
      <c r="G39" s="99"/>
      <c r="H39" s="99"/>
      <c r="I39" s="100"/>
    </row>
    <row r="40" spans="1:15" ht="18" customHeight="1">
      <c r="A40" s="119" t="s">
        <v>35</v>
      </c>
      <c r="B40" s="119"/>
      <c r="C40" s="119"/>
      <c r="D40" s="119"/>
      <c r="E40" s="119"/>
      <c r="F40" s="119"/>
      <c r="G40" s="119"/>
      <c r="H40" s="119"/>
      <c r="I40" s="119"/>
    </row>
    <row r="41" spans="1:15" ht="15" customHeight="1" thickBot="1">
      <c r="A41" s="120" t="s">
        <v>38</v>
      </c>
      <c r="B41" s="120"/>
      <c r="C41" s="120"/>
      <c r="D41" s="120"/>
      <c r="E41" s="120"/>
      <c r="F41" s="120"/>
      <c r="G41" s="120"/>
      <c r="H41" s="120"/>
      <c r="I41" s="120"/>
    </row>
    <row r="42" spans="1:15" s="8" customFormat="1" ht="31.5" customHeight="1" thickTop="1">
      <c r="A42" s="34"/>
      <c r="B42" s="35"/>
      <c r="C42" s="36"/>
      <c r="D42" s="104"/>
      <c r="E42" s="36"/>
      <c r="F42" s="37"/>
      <c r="G42" s="121" t="s">
        <v>19</v>
      </c>
      <c r="H42" s="121"/>
      <c r="I42" s="121"/>
      <c r="M42" s="8" t="s">
        <v>18</v>
      </c>
    </row>
    <row r="43" spans="1:15" s="8" customFormat="1" ht="11.25" customHeight="1">
      <c r="A43" s="34"/>
      <c r="B43" s="37" t="s">
        <v>22</v>
      </c>
      <c r="C43" s="36"/>
      <c r="D43" s="37" t="s">
        <v>21</v>
      </c>
      <c r="E43" s="36"/>
      <c r="F43" s="37" t="s">
        <v>24</v>
      </c>
      <c r="G43" s="122" t="s">
        <v>25</v>
      </c>
      <c r="H43" s="122"/>
      <c r="I43" s="122"/>
    </row>
    <row r="44" spans="1:15" s="8" customFormat="1" ht="12" customHeight="1">
      <c r="A44" s="9"/>
      <c r="B44" s="38" t="s">
        <v>8</v>
      </c>
      <c r="C44" s="38"/>
      <c r="D44" s="38" t="s">
        <v>23</v>
      </c>
      <c r="E44" s="38"/>
      <c r="F44" s="38" t="s">
        <v>9</v>
      </c>
      <c r="G44" s="38" t="s">
        <v>10</v>
      </c>
      <c r="H44" s="39"/>
      <c r="I44" s="62" t="s">
        <v>11</v>
      </c>
    </row>
    <row r="45" spans="1:15" ht="16.5" customHeight="1">
      <c r="A45" s="28" t="s">
        <v>4</v>
      </c>
      <c r="B45" s="40"/>
      <c r="C45" s="40"/>
      <c r="D45" s="41"/>
      <c r="E45" s="41"/>
      <c r="F45" s="41"/>
      <c r="G45" s="41"/>
      <c r="H45" s="41"/>
      <c r="I45" s="41"/>
    </row>
    <row r="46" spans="1:15" ht="12.75">
      <c r="A46" s="8" t="s">
        <v>12</v>
      </c>
      <c r="B46" s="59">
        <v>4.54</v>
      </c>
      <c r="C46" s="59"/>
      <c r="D46" s="59">
        <v>4.4400000000000004</v>
      </c>
      <c r="E46" s="59"/>
      <c r="F46" s="59">
        <v>4.4400000000000004</v>
      </c>
      <c r="G46" s="59">
        <f>F46-D46</f>
        <v>0</v>
      </c>
      <c r="H46" s="83"/>
      <c r="I46" s="84"/>
    </row>
    <row r="47" spans="1:15" ht="15.75" customHeight="1">
      <c r="A47" s="10" t="s">
        <v>34</v>
      </c>
      <c r="B47" s="43">
        <v>-0.06</v>
      </c>
      <c r="C47" s="26"/>
      <c r="D47" s="25"/>
      <c r="E47" s="25"/>
      <c r="F47" s="25"/>
      <c r="G47" s="25"/>
      <c r="H47" s="85"/>
      <c r="I47" s="79"/>
    </row>
    <row r="48" spans="1:15" ht="15.75" customHeight="1">
      <c r="A48" s="29" t="s">
        <v>26</v>
      </c>
      <c r="B48" s="24">
        <v>-0.01</v>
      </c>
      <c r="C48" s="26"/>
      <c r="D48" s="25"/>
      <c r="E48" s="25"/>
      <c r="F48" s="25"/>
      <c r="G48" s="25"/>
      <c r="H48" s="85"/>
      <c r="I48" s="79"/>
    </row>
    <row r="49" spans="1:18" ht="16.5" customHeight="1" thickBot="1">
      <c r="A49" s="30" t="s">
        <v>14</v>
      </c>
      <c r="B49" s="44">
        <f>SUM(B46:B48)</f>
        <v>4.4700000000000006</v>
      </c>
      <c r="C49" s="44"/>
      <c r="D49" s="44">
        <f>SUM(D46:D48)</f>
        <v>4.4400000000000004</v>
      </c>
      <c r="E49" s="44"/>
      <c r="F49" s="44">
        <f>SUM(F46:F48)</f>
        <v>4.4400000000000004</v>
      </c>
      <c r="G49" s="44">
        <f>+F49-D49</f>
        <v>0</v>
      </c>
      <c r="H49" s="86"/>
      <c r="I49" s="87"/>
    </row>
    <row r="50" spans="1:18" ht="30" customHeight="1" thickTop="1">
      <c r="A50" s="28" t="s">
        <v>5</v>
      </c>
      <c r="B50" s="43"/>
      <c r="C50" s="45"/>
      <c r="D50" s="16"/>
      <c r="E50" s="16"/>
      <c r="F50" s="16"/>
      <c r="G50" s="16"/>
      <c r="H50" s="16"/>
      <c r="I50" s="16"/>
    </row>
    <row r="51" spans="1:18" ht="17.25" customHeight="1">
      <c r="A51" s="8" t="s">
        <v>12</v>
      </c>
      <c r="B51" s="59">
        <v>14</v>
      </c>
      <c r="C51" s="59"/>
      <c r="D51" s="59">
        <v>14.2</v>
      </c>
      <c r="E51" s="59"/>
      <c r="F51" s="59">
        <v>14.2</v>
      </c>
      <c r="G51" s="59">
        <f>F51-D51</f>
        <v>0</v>
      </c>
      <c r="H51" s="85"/>
      <c r="I51" s="84"/>
    </row>
    <row r="52" spans="1:18" ht="15.75" customHeight="1">
      <c r="A52" s="10" t="s">
        <v>31</v>
      </c>
      <c r="B52" s="24">
        <v>1.93</v>
      </c>
      <c r="C52" s="26"/>
      <c r="D52" s="42">
        <f>B54*-1</f>
        <v>1.84</v>
      </c>
      <c r="E52" s="42"/>
      <c r="F52" s="42"/>
      <c r="G52" s="59">
        <f>F52-D52</f>
        <v>-1.84</v>
      </c>
      <c r="H52" s="85"/>
      <c r="I52" s="79"/>
    </row>
    <row r="53" spans="1:18" ht="15.75" customHeight="1">
      <c r="A53" s="10" t="s">
        <v>34</v>
      </c>
      <c r="B53" s="26">
        <v>-0.06</v>
      </c>
      <c r="C53" s="26"/>
      <c r="D53" s="42"/>
      <c r="E53" s="42"/>
      <c r="F53" s="42"/>
      <c r="G53" s="42"/>
      <c r="H53" s="85"/>
      <c r="I53" s="79"/>
    </row>
    <row r="54" spans="1:18" ht="15.75" customHeight="1">
      <c r="A54" s="10" t="s">
        <v>32</v>
      </c>
      <c r="B54" s="26">
        <v>-1.84</v>
      </c>
      <c r="C54" s="26"/>
      <c r="D54" s="42"/>
      <c r="E54" s="42"/>
      <c r="F54" s="42"/>
      <c r="G54" s="42"/>
      <c r="H54" s="85"/>
      <c r="I54" s="79"/>
      <c r="K54" s="16" t="s">
        <v>18</v>
      </c>
    </row>
    <row r="55" spans="1:18" ht="15.75" customHeight="1">
      <c r="A55" s="29" t="s">
        <v>26</v>
      </c>
      <c r="B55" s="24">
        <v>-0.03</v>
      </c>
      <c r="C55" s="26"/>
      <c r="D55" s="25"/>
      <c r="E55" s="25"/>
      <c r="F55" s="25"/>
      <c r="G55" s="25"/>
      <c r="H55" s="85"/>
      <c r="I55" s="79"/>
    </row>
    <row r="56" spans="1:18" ht="16.5" customHeight="1" thickBot="1">
      <c r="A56" s="30" t="s">
        <v>14</v>
      </c>
      <c r="B56" s="44">
        <f>SUM(B51:B55)</f>
        <v>14</v>
      </c>
      <c r="C56" s="44"/>
      <c r="D56" s="44">
        <f>SUM(D51:D55)</f>
        <v>16.04</v>
      </c>
      <c r="E56" s="44"/>
      <c r="F56" s="44">
        <f>SUM(F51:F55)</f>
        <v>14.2</v>
      </c>
      <c r="G56" s="44">
        <f>+F56-D56</f>
        <v>-1.8399999999999999</v>
      </c>
      <c r="H56" s="86"/>
      <c r="I56" s="87">
        <f>IF(D56=0,"N/A  ",G56/D56)</f>
        <v>-0.11471321695760599</v>
      </c>
      <c r="K56" s="63"/>
    </row>
    <row r="57" spans="1:18" ht="30" customHeight="1" thickTop="1" thickBot="1">
      <c r="A57" s="46" t="s">
        <v>15</v>
      </c>
      <c r="B57" s="47">
        <f>+B56+B35+B30+B21+B14+B49</f>
        <v>6912.5499999999993</v>
      </c>
      <c r="C57" s="47">
        <f>+C56+C35+C30+C21+C14+C49-0.01</f>
        <v>-0.01</v>
      </c>
      <c r="D57" s="47">
        <f>+D56+D35+D30+D21+D14+D49</f>
        <v>7038.415</v>
      </c>
      <c r="E57" s="47">
        <f>+E56+E35+E30+E21+E14+E49-0.01</f>
        <v>-0.01</v>
      </c>
      <c r="F57" s="47">
        <f>+F56+F35+F30+F21+F14+F49</f>
        <v>7373.0999999999995</v>
      </c>
      <c r="G57" s="47">
        <f>F57-D57</f>
        <v>334.68499999999949</v>
      </c>
      <c r="H57" s="88"/>
      <c r="I57" s="89">
        <f>IF(D57=0,"N/A  ",G57/D57)</f>
        <v>4.7551188726439049E-2</v>
      </c>
      <c r="J57" s="63"/>
    </row>
    <row r="58" spans="1:18" ht="22.5" customHeight="1" thickTop="1">
      <c r="A58" s="28" t="s">
        <v>16</v>
      </c>
      <c r="B58" s="26"/>
      <c r="C58" s="26"/>
      <c r="D58" s="48"/>
      <c r="E58" s="48"/>
      <c r="F58" s="48"/>
      <c r="G58" s="48"/>
      <c r="H58" s="83"/>
      <c r="I58" s="84"/>
    </row>
    <row r="59" spans="1:18" ht="27" customHeight="1">
      <c r="A59" s="114" t="s">
        <v>36</v>
      </c>
      <c r="B59" s="59">
        <v>104.78</v>
      </c>
      <c r="C59" s="26"/>
      <c r="D59" s="59">
        <v>100</v>
      </c>
      <c r="E59" s="25"/>
      <c r="F59" s="59">
        <v>100</v>
      </c>
      <c r="G59" s="59">
        <f>F59-D59</f>
        <v>0</v>
      </c>
      <c r="H59" s="85"/>
      <c r="I59" s="84"/>
    </row>
    <row r="60" spans="1:18" ht="15.75" customHeight="1">
      <c r="A60" s="115" t="s">
        <v>1</v>
      </c>
      <c r="B60" s="26">
        <v>50.15</v>
      </c>
      <c r="C60" s="26"/>
      <c r="D60" s="25">
        <f>B61*-1</f>
        <v>60.93</v>
      </c>
      <c r="E60" s="25"/>
      <c r="F60" s="25"/>
      <c r="G60" s="59">
        <f>F60-D60</f>
        <v>-60.93</v>
      </c>
      <c r="H60" s="85"/>
      <c r="I60" s="79"/>
    </row>
    <row r="61" spans="1:18" ht="15.75" customHeight="1">
      <c r="A61" s="10" t="s">
        <v>2</v>
      </c>
      <c r="B61" s="26">
        <v>-60.93</v>
      </c>
      <c r="C61" s="26"/>
      <c r="D61" s="25"/>
      <c r="E61" s="25"/>
      <c r="F61" s="25"/>
      <c r="G61" s="25"/>
      <c r="H61" s="85"/>
      <c r="I61" s="79"/>
    </row>
    <row r="62" spans="1:18" ht="15.75" customHeight="1">
      <c r="A62" s="29" t="s">
        <v>30</v>
      </c>
      <c r="B62" s="58">
        <v>2.29</v>
      </c>
      <c r="C62" s="49"/>
      <c r="D62" s="50"/>
      <c r="E62" s="50"/>
      <c r="F62" s="50"/>
      <c r="G62" s="50"/>
      <c r="H62" s="90"/>
      <c r="I62" s="80"/>
      <c r="R62" s="16" t="s">
        <v>18</v>
      </c>
    </row>
    <row r="63" spans="1:18" ht="16.5" customHeight="1" thickBot="1">
      <c r="A63" s="109" t="s">
        <v>14</v>
      </c>
      <c r="B63" s="110">
        <f>SUM(B59:B62)</f>
        <v>96.29</v>
      </c>
      <c r="C63" s="110"/>
      <c r="D63" s="111">
        <f>SUM(D59:D62)</f>
        <v>160.93</v>
      </c>
      <c r="E63" s="110"/>
      <c r="F63" s="110">
        <f>SUM(F59:F62)</f>
        <v>100</v>
      </c>
      <c r="G63" s="110">
        <f>+F63-D63</f>
        <v>-60.930000000000007</v>
      </c>
      <c r="H63" s="112"/>
      <c r="I63" s="113">
        <f>IF(D63=0,"N/A  ",G63/D63)</f>
        <v>-0.37861181880320638</v>
      </c>
    </row>
    <row r="64" spans="1:18" ht="16.5" customHeight="1">
      <c r="A64" s="107"/>
      <c r="B64" s="108"/>
      <c r="C64" s="108"/>
      <c r="D64" s="48"/>
      <c r="E64" s="108"/>
      <c r="F64" s="108"/>
      <c r="G64" s="108"/>
      <c r="H64" s="85"/>
      <c r="I64" s="84"/>
    </row>
    <row r="65" spans="1:18" ht="20.25" customHeight="1">
      <c r="A65" s="28" t="s">
        <v>33</v>
      </c>
      <c r="B65" s="26"/>
      <c r="C65" s="26"/>
      <c r="D65" s="48"/>
      <c r="E65" s="48"/>
      <c r="F65" s="48"/>
      <c r="G65" s="48"/>
      <c r="H65" s="83"/>
      <c r="I65" s="84"/>
    </row>
    <row r="66" spans="1:18" ht="15.75" customHeight="1">
      <c r="A66" s="8" t="s">
        <v>37</v>
      </c>
      <c r="B66" s="59">
        <v>53.15</v>
      </c>
      <c r="C66" s="26"/>
      <c r="D66" s="59">
        <v>25</v>
      </c>
      <c r="E66" s="25"/>
      <c r="F66" s="59">
        <v>25</v>
      </c>
      <c r="G66" s="59">
        <f>F66-D66</f>
        <v>0</v>
      </c>
      <c r="H66" s="85"/>
      <c r="I66" s="84"/>
    </row>
    <row r="67" spans="1:18" ht="15.75" customHeight="1">
      <c r="A67" s="10" t="s">
        <v>1</v>
      </c>
      <c r="B67" s="26">
        <v>45.63</v>
      </c>
      <c r="C67" s="26"/>
      <c r="D67" s="25">
        <f>B68*-1</f>
        <v>52.34</v>
      </c>
      <c r="E67" s="25"/>
      <c r="F67" s="25"/>
      <c r="G67" s="59">
        <f>F67-D67</f>
        <v>-52.34</v>
      </c>
      <c r="H67" s="85"/>
      <c r="I67" s="79"/>
      <c r="K67" s="16" t="s">
        <v>18</v>
      </c>
    </row>
    <row r="68" spans="1:18" ht="15.75" customHeight="1">
      <c r="A68" s="10" t="s">
        <v>2</v>
      </c>
      <c r="B68" s="26">
        <v>-52.34</v>
      </c>
      <c r="C68" s="26"/>
      <c r="D68" s="25"/>
      <c r="E68" s="25"/>
      <c r="F68" s="25"/>
      <c r="G68" s="25"/>
      <c r="H68" s="85"/>
      <c r="I68" s="79"/>
    </row>
    <row r="69" spans="1:18" ht="15.75" customHeight="1">
      <c r="A69" s="29" t="s">
        <v>30</v>
      </c>
      <c r="B69" s="58">
        <v>0.1</v>
      </c>
      <c r="C69" s="49"/>
      <c r="D69" s="50"/>
      <c r="E69" s="50"/>
      <c r="F69" s="50"/>
      <c r="G69" s="50"/>
      <c r="H69" s="90"/>
      <c r="I69" s="80"/>
      <c r="R69" s="16" t="s">
        <v>18</v>
      </c>
    </row>
    <row r="70" spans="1:18" ht="16.5" customHeight="1" thickBot="1">
      <c r="A70" s="51" t="s">
        <v>14</v>
      </c>
      <c r="B70" s="60">
        <f>SUM(B66:B69)</f>
        <v>46.54</v>
      </c>
      <c r="C70" s="60"/>
      <c r="D70" s="44">
        <f>SUM(D66:D69)</f>
        <v>77.34</v>
      </c>
      <c r="E70" s="60"/>
      <c r="F70" s="60">
        <f>SUM(F66:F69)</f>
        <v>25</v>
      </c>
      <c r="G70" s="60">
        <f>+F70-D70</f>
        <v>-52.34</v>
      </c>
      <c r="H70" s="91"/>
      <c r="I70" s="92">
        <f>IF(D70=0,"N/A  ",G70/D70)</f>
        <v>-0.67675200413757441</v>
      </c>
    </row>
    <row r="71" spans="1:18" ht="30" customHeight="1" thickTop="1" thickBot="1">
      <c r="A71" s="52" t="s">
        <v>6</v>
      </c>
      <c r="B71" s="61">
        <f>B57+B63+B70</f>
        <v>7055.3799999999992</v>
      </c>
      <c r="C71" s="61">
        <f t="shared" ref="C71:F71" si="0">C57+C63+C70</f>
        <v>-0.01</v>
      </c>
      <c r="D71" s="61">
        <f t="shared" si="0"/>
        <v>7276.6850000000004</v>
      </c>
      <c r="E71" s="61">
        <f t="shared" si="0"/>
        <v>-0.01</v>
      </c>
      <c r="F71" s="61">
        <f t="shared" si="0"/>
        <v>7498.0999999999995</v>
      </c>
      <c r="G71" s="61">
        <f>+G57+G63</f>
        <v>273.75499999999948</v>
      </c>
      <c r="H71" s="93">
        <f>+H57+H63</f>
        <v>0</v>
      </c>
      <c r="I71" s="94">
        <f>IF(D71=0,"N/A  ",G71/D71)</f>
        <v>3.7620839709290629E-2</v>
      </c>
      <c r="J71" s="63"/>
    </row>
    <row r="72" spans="1:18" ht="12.75" customHeight="1">
      <c r="A72" s="3" t="s">
        <v>7</v>
      </c>
      <c r="B72" s="2"/>
      <c r="C72" s="2"/>
      <c r="D72" s="2"/>
      <c r="E72" s="2"/>
      <c r="F72" s="2"/>
      <c r="G72" s="2"/>
      <c r="H72" s="2"/>
      <c r="I72" s="4"/>
    </row>
    <row r="73" spans="1:18" ht="11.25" customHeight="1">
      <c r="A73" s="123" t="s">
        <v>29</v>
      </c>
      <c r="B73" s="124"/>
      <c r="C73" s="124"/>
      <c r="D73" s="124"/>
      <c r="E73" s="124"/>
      <c r="F73" s="124"/>
      <c r="G73" s="124"/>
      <c r="H73" s="124"/>
      <c r="I73" s="124"/>
    </row>
    <row r="74" spans="1:18" ht="15.75" customHeight="1">
      <c r="A74" s="116"/>
      <c r="B74" s="116"/>
      <c r="C74" s="116"/>
      <c r="D74" s="116"/>
      <c r="E74" s="116"/>
      <c r="F74" s="116"/>
      <c r="G74" s="116"/>
      <c r="H74" s="116"/>
      <c r="I74" s="116"/>
    </row>
    <row r="75" spans="1:18" ht="15.75" customHeight="1">
      <c r="A75" s="117"/>
      <c r="B75" s="118"/>
      <c r="C75" s="118"/>
      <c r="D75" s="118"/>
      <c r="E75" s="118"/>
      <c r="F75" s="118"/>
      <c r="G75" s="118"/>
      <c r="H75" s="8"/>
    </row>
    <row r="76" spans="1:18" ht="15.75" customHeight="1">
      <c r="A76" s="118"/>
      <c r="B76" s="118"/>
      <c r="C76" s="118"/>
      <c r="D76" s="118"/>
      <c r="E76" s="118"/>
      <c r="F76" s="118"/>
      <c r="G76" s="118"/>
    </row>
    <row r="78" spans="1:18" ht="15.75" customHeight="1">
      <c r="B78" s="63"/>
    </row>
    <row r="80" spans="1:18" ht="15.75" customHeight="1">
      <c r="D80" s="63"/>
    </row>
    <row r="82" spans="4:4" ht="15.75" customHeight="1">
      <c r="D82" s="63"/>
    </row>
  </sheetData>
  <mergeCells count="12">
    <mergeCell ref="A1:I1"/>
    <mergeCell ref="A2:I2"/>
    <mergeCell ref="G3:I3"/>
    <mergeCell ref="G4:I4"/>
    <mergeCell ref="A73:I73"/>
    <mergeCell ref="A37:I37"/>
    <mergeCell ref="A74:I74"/>
    <mergeCell ref="A75:G76"/>
    <mergeCell ref="A40:I40"/>
    <mergeCell ref="A41:I41"/>
    <mergeCell ref="G42:I42"/>
    <mergeCell ref="G43:I43"/>
  </mergeCells>
  <printOptions horizontalCentered="1"/>
  <pageMargins left="0.75" right="0.75" top="1" bottom="1" header="0.7" footer="0.7"/>
  <pageSetup scale="70" firstPageNumber="5" orientation="portrait" useFirstPageNumber="1" horizontalDpi="300" verticalDpi="300" r:id="rId1"/>
  <headerFooter scaleWithDoc="0" alignWithMargins="0">
    <oddFooter>&amp;C&amp;"Times New Roman,Regular"Technical Info - &amp;P</oddFooter>
  </headerFooter>
  <rowBreaks count="1" manualBreakCount="1">
    <brk id="39" max="10" man="1"/>
  </rowBreaks>
  <ignoredErrors>
    <ignoredError sqref="C57:D57 E57 G29 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bugetary resources</vt:lpstr>
      <vt:lpstr>'Summary of bugetary resources'!Print_Area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jbrosnah</cp:lastModifiedBy>
  <cp:lastPrinted>2012-02-05T21:29:14Z</cp:lastPrinted>
  <dcterms:created xsi:type="dcterms:W3CDTF">2005-01-28T19:52:18Z</dcterms:created>
  <dcterms:modified xsi:type="dcterms:W3CDTF">2012-02-07T21:48:26Z</dcterms:modified>
</cp:coreProperties>
</file>