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2980" windowHeight="10050"/>
  </bookViews>
  <sheets>
    <sheet name="NSF Research Infrastructure" sheetId="4" r:id="rId1"/>
  </sheets>
  <calcPr calcId="145621"/>
</workbook>
</file>

<file path=xl/calcChain.xml><?xml version="1.0" encoding="utf-8"?>
<calcChain xmlns="http://schemas.openxmlformats.org/spreadsheetml/2006/main">
  <c r="I43" i="4" l="1"/>
  <c r="H43" i="4"/>
  <c r="F43" i="4"/>
  <c r="G43" i="4" s="1"/>
  <c r="I42" i="4"/>
  <c r="H42" i="4"/>
  <c r="F42" i="4"/>
  <c r="G42" i="4" s="1"/>
  <c r="I41" i="4"/>
  <c r="H41" i="4"/>
  <c r="F41" i="4"/>
  <c r="G41" i="4" s="1"/>
  <c r="I40" i="4"/>
  <c r="H40" i="4"/>
  <c r="F40" i="4"/>
  <c r="G40" i="4" s="1"/>
  <c r="I39" i="4"/>
  <c r="H39" i="4"/>
  <c r="F39" i="4"/>
  <c r="G39" i="4" s="1"/>
  <c r="I38" i="4"/>
  <c r="H38" i="4"/>
  <c r="F38" i="4"/>
  <c r="G38" i="4" s="1"/>
  <c r="E37" i="4"/>
  <c r="H37" i="4" s="1"/>
  <c r="I37" i="4" s="1"/>
  <c r="D37" i="4"/>
  <c r="C37" i="4"/>
  <c r="H36" i="4"/>
  <c r="I36" i="4" s="1"/>
  <c r="F36" i="4"/>
  <c r="G36" i="4" s="1"/>
  <c r="H35" i="4"/>
  <c r="I35" i="4" s="1"/>
  <c r="F35" i="4"/>
  <c r="G35" i="4" s="1"/>
  <c r="H34" i="4"/>
  <c r="I34" i="4" s="1"/>
  <c r="F34" i="4"/>
  <c r="G34" i="4" s="1"/>
  <c r="H33" i="4"/>
  <c r="I33" i="4" s="1"/>
  <c r="F33" i="4"/>
  <c r="G33" i="4" s="1"/>
  <c r="F32" i="4"/>
  <c r="E32" i="4"/>
  <c r="D32" i="4"/>
  <c r="C32" i="4"/>
  <c r="I31" i="4"/>
  <c r="H31" i="4"/>
  <c r="F31" i="4"/>
  <c r="G31" i="4" s="1"/>
  <c r="I30" i="4"/>
  <c r="H30" i="4"/>
  <c r="F30" i="4"/>
  <c r="G30" i="4" s="1"/>
  <c r="I28" i="4"/>
  <c r="H28" i="4"/>
  <c r="F28" i="4"/>
  <c r="G28" i="4" s="1"/>
  <c r="I27" i="4"/>
  <c r="H27" i="4"/>
  <c r="F27" i="4"/>
  <c r="G27" i="4" s="1"/>
  <c r="I26" i="4"/>
  <c r="H26" i="4"/>
  <c r="F26" i="4"/>
  <c r="G26" i="4" s="1"/>
  <c r="I25" i="4"/>
  <c r="H25" i="4"/>
  <c r="F25" i="4"/>
  <c r="G25" i="4" s="1"/>
  <c r="I24" i="4"/>
  <c r="H24" i="4"/>
  <c r="F24" i="4"/>
  <c r="G24" i="4" s="1"/>
  <c r="I23" i="4"/>
  <c r="H23" i="4"/>
  <c r="F23" i="4"/>
  <c r="G23" i="4" s="1"/>
  <c r="I22" i="4"/>
  <c r="H22" i="4"/>
  <c r="F22" i="4"/>
  <c r="G22" i="4" s="1"/>
  <c r="I21" i="4"/>
  <c r="H21" i="4"/>
  <c r="F21" i="4"/>
  <c r="G21" i="4" s="1"/>
  <c r="I20" i="4"/>
  <c r="H20" i="4"/>
  <c r="F20" i="4"/>
  <c r="G20" i="4" s="1"/>
  <c r="I19" i="4"/>
  <c r="H19" i="4"/>
  <c r="F19" i="4"/>
  <c r="G19" i="4" s="1"/>
  <c r="I18" i="4"/>
  <c r="H18" i="4"/>
  <c r="F18" i="4"/>
  <c r="G18" i="4" s="1"/>
  <c r="I17" i="4"/>
  <c r="H17" i="4"/>
  <c r="F17" i="4"/>
  <c r="G17" i="4" s="1"/>
  <c r="I16" i="4"/>
  <c r="H16" i="4"/>
  <c r="F16" i="4"/>
  <c r="G16" i="4" s="1"/>
  <c r="I15" i="4"/>
  <c r="H15" i="4"/>
  <c r="F15" i="4"/>
  <c r="G15" i="4" s="1"/>
  <c r="I14" i="4"/>
  <c r="H14" i="4"/>
  <c r="F14" i="4"/>
  <c r="G14" i="4" s="1"/>
  <c r="I13" i="4"/>
  <c r="H13" i="4"/>
  <c r="G13" i="4"/>
  <c r="F13" i="4"/>
  <c r="I12" i="4"/>
  <c r="H12" i="4"/>
  <c r="F12" i="4"/>
  <c r="G12" i="4" s="1"/>
  <c r="I11" i="4"/>
  <c r="H11" i="4"/>
  <c r="F11" i="4"/>
  <c r="G11" i="4" s="1"/>
  <c r="I10" i="4"/>
  <c r="H10" i="4"/>
  <c r="F10" i="4"/>
  <c r="G10" i="4" s="1"/>
  <c r="I9" i="4"/>
  <c r="H9" i="4"/>
  <c r="G9" i="4"/>
  <c r="F9" i="4"/>
  <c r="E8" i="4"/>
  <c r="F8" i="4" s="1"/>
  <c r="D8" i="4"/>
  <c r="C8" i="4"/>
  <c r="C7" i="4" s="1"/>
  <c r="D7" i="4"/>
  <c r="G32" i="4" l="1"/>
  <c r="C44" i="4"/>
  <c r="G8" i="4"/>
  <c r="H32" i="4"/>
  <c r="I32" i="4" s="1"/>
  <c r="H8" i="4"/>
  <c r="I8" i="4" s="1"/>
  <c r="F37" i="4"/>
  <c r="G37" i="4" s="1"/>
  <c r="D44" i="4"/>
  <c r="E7" i="4"/>
  <c r="E44" i="4" l="1"/>
  <c r="H7" i="4"/>
  <c r="I7" i="4" s="1"/>
  <c r="F7" i="4"/>
  <c r="G7" i="4" s="1"/>
  <c r="H44" i="4" l="1"/>
  <c r="I44" i="4" s="1"/>
  <c r="F44" i="4"/>
  <c r="G44" i="4" s="1"/>
</calcChain>
</file>

<file path=xl/sharedStrings.xml><?xml version="1.0" encoding="utf-8"?>
<sst xmlns="http://schemas.openxmlformats.org/spreadsheetml/2006/main" count="58" uniqueCount="55">
  <si>
    <t>FY 2014 Request to Congress</t>
  </si>
  <si>
    <t>(Dollars in Millions)</t>
  </si>
  <si>
    <t>FY 2014 Request</t>
  </si>
  <si>
    <t>Totals may not add due to rounding.</t>
  </si>
  <si>
    <t>Amount</t>
  </si>
  <si>
    <t>Percent</t>
  </si>
  <si>
    <t>National Science Foundation
Research Infrastructure Summary</t>
  </si>
  <si>
    <t>FY 2012
 Actual</t>
  </si>
  <si>
    <t>FY 2012
 Enacted/
Annualized
 FY 2013 CR</t>
  </si>
  <si>
    <t xml:space="preserve">FY 2014 Request change over: </t>
  </si>
  <si>
    <t>FY 2012
 Enacted</t>
  </si>
  <si>
    <t>Facilities</t>
  </si>
  <si>
    <t>Academic Research Fleet</t>
  </si>
  <si>
    <r>
      <t>Regional Class Research Vessels (RCRV)</t>
    </r>
    <r>
      <rPr>
        <i/>
        <vertAlign val="superscript"/>
        <sz val="10"/>
        <color theme="1"/>
        <rFont val="Times New Roman"/>
        <family val="1"/>
      </rPr>
      <t>1</t>
    </r>
  </si>
  <si>
    <t>RHOV Construction (R/V Alvin Replacement)</t>
  </si>
  <si>
    <t xml:space="preserve">    Ship Operations and Upgrades</t>
  </si>
  <si>
    <t>Arecibo Observatory</t>
  </si>
  <si>
    <t>AST Portfolio Review Implementation</t>
  </si>
  <si>
    <t>Cornell High Energy Synchrotron Source (CHESS)</t>
  </si>
  <si>
    <t>Gemini Observatory</t>
  </si>
  <si>
    <t>Geodetic Facilities for the Advancement of Geoscience and EarthScope (GAGE)</t>
  </si>
  <si>
    <t>IceCube Neutrino Observatory (IceCube)</t>
  </si>
  <si>
    <t>International Ocean Discovery Program (IODP)</t>
  </si>
  <si>
    <t>Large Hadron Collider (LHC)</t>
  </si>
  <si>
    <t>Laser Interferometer Gravitational Wave Observatory (LIGO)</t>
  </si>
  <si>
    <t>National High Magnetic Field Laboratory (NHMFL)</t>
  </si>
  <si>
    <t>National Nanotechnology Infrastructure Network (NNIN)</t>
  </si>
  <si>
    <t>National Solar Observatory (NSO)</t>
  </si>
  <si>
    <t>National Superconducting Cyclotron Laboratory (NSCL)</t>
  </si>
  <si>
    <t>Network for Earthquake Engineering Simulation (NEES)</t>
  </si>
  <si>
    <r>
      <t>Other Facilities</t>
    </r>
    <r>
      <rPr>
        <vertAlign val="superscript"/>
        <sz val="11"/>
        <rFont val="Times New Roman"/>
        <family val="1"/>
      </rPr>
      <t>2</t>
    </r>
  </si>
  <si>
    <t>Polar Facilities and Logistics</t>
  </si>
  <si>
    <t>Seismological Facilities for Advancement of Geoscience &amp; EarthScope (SAGE)</t>
  </si>
  <si>
    <t>Other Facilities Investments</t>
  </si>
  <si>
    <r>
      <t>Major Research Equipment &amp; Facilities Construction</t>
    </r>
    <r>
      <rPr>
        <vertAlign val="superscript"/>
        <sz val="11"/>
        <rFont val="Times New Roman"/>
        <family val="1"/>
      </rPr>
      <t>3</t>
    </r>
  </si>
  <si>
    <r>
      <t>Pre-construction Planning</t>
    </r>
    <r>
      <rPr>
        <vertAlign val="superscript"/>
        <sz val="11"/>
        <rFont val="Times New Roman"/>
        <family val="1"/>
      </rPr>
      <t>4</t>
    </r>
  </si>
  <si>
    <t>Federally Funded R&amp;D Centers</t>
  </si>
  <si>
    <t>National Center for Atmospheric Research (NCAR)</t>
  </si>
  <si>
    <t>National Optical Astronomy Observatory (NOAO)</t>
  </si>
  <si>
    <r>
      <t>National Radio Astronomy Observatories (NRAO)</t>
    </r>
    <r>
      <rPr>
        <vertAlign val="superscript"/>
        <sz val="11"/>
        <rFont val="Times New Roman"/>
        <family val="1"/>
      </rPr>
      <t>5</t>
    </r>
  </si>
  <si>
    <t>Science and Technology Policy Institute (STPI)</t>
  </si>
  <si>
    <t>Other Research Instrumentation and Infrastructure</t>
  </si>
  <si>
    <t>Major Research Instrumentation (MRI)</t>
  </si>
  <si>
    <t>National Center for Science &amp; Engineering Statistics (NCSES)</t>
  </si>
  <si>
    <t>NCSES Science of Science &amp; Innovation Policy Activities</t>
  </si>
  <si>
    <t>Networking &amp; Computational Resources Infrastructure &amp; Services</t>
  </si>
  <si>
    <t>Polar Environment, Safety, and Health (PESH)</t>
  </si>
  <si>
    <r>
      <t>Research Resources</t>
    </r>
    <r>
      <rPr>
        <vertAlign val="superscript"/>
        <sz val="11"/>
        <rFont val="Times New Roman"/>
        <family val="1"/>
      </rPr>
      <t>6</t>
    </r>
  </si>
  <si>
    <t>TOTAL, RESEARCH INFRASTRUCTURE</t>
  </si>
  <si>
    <r>
      <t xml:space="preserve">1 </t>
    </r>
    <r>
      <rPr>
        <sz val="9"/>
        <rFont val="Times New Roman"/>
        <family val="1"/>
      </rPr>
      <t>Regional Class Research Vessels are a Pre-construction Planning project for potential MREFC funding.  This funding is shown here (Academic Resesarch Fleet) and is not included under Pre-construction Planning.</t>
    </r>
  </si>
  <si>
    <r>
      <t xml:space="preserve">2 </t>
    </r>
    <r>
      <rPr>
        <sz val="9"/>
        <rFont val="Times New Roman"/>
        <family val="1"/>
      </rPr>
      <t>Other Facilities includes support for other materials research facilities.</t>
    </r>
  </si>
  <si>
    <r>
      <t xml:space="preserve">3 </t>
    </r>
    <r>
      <rPr>
        <sz val="9"/>
        <rFont val="Times New Roman"/>
        <family val="1"/>
      </rPr>
      <t>Funding levels for MREFC Projects in this table include support for: a) concept and development associated with ongoing and requested MREFC projects provided through the R&amp;RA account; b) initial support for operations and maintenance provided through the R&amp;RA account (except for ALMA, which is included in the funding for NRAO); and c) implementation support provided through the MREFC account.</t>
    </r>
  </si>
  <si>
    <r>
      <t>4</t>
    </r>
    <r>
      <rPr>
        <sz val="9"/>
        <rFont val="Times New Roman"/>
        <family val="1"/>
      </rPr>
      <t xml:space="preserve"> Pre-construction planning includes funding for potential next generation multi-user facilities.  Not included in this line are Regional Class Research Vessels, shown here under the Academic Research Fleet.</t>
    </r>
  </si>
  <si>
    <r>
      <t xml:space="preserve">5 </t>
    </r>
    <r>
      <rPr>
        <sz val="9"/>
        <rFont val="Times New Roman"/>
        <family val="1"/>
      </rPr>
      <t>Funding for the National Radio Astronomy Observatory (NRAO) includes operation and maintenance support for the Atacama Large Millimeter Array (ALMA).  Construction funding for ALMA is included in the MREFC projects line above.</t>
    </r>
  </si>
  <si>
    <r>
      <t xml:space="preserve">6  </t>
    </r>
    <r>
      <rPr>
        <sz val="9"/>
        <rFont val="Times New Roman"/>
        <family val="1"/>
      </rPr>
      <t>Funding for Research Resources includes support for the operation and maintenance of minor facilities, infrastructure and instrumentation, field stations, museum collections,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</si>
</sst>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quot;$&quot;#,##0.00;&quot;-&quot;??"/>
    <numFmt numFmtId="165" formatCode="#,##0.00;\-#,##0.00;&quot;-&quot;??"/>
    <numFmt numFmtId="166" formatCode="0.0%;\-0.0%;&quot;-&quot;??"/>
    <numFmt numFmtId="167" formatCode="0.00_);[Red]\(0.00\)"/>
  </numFmts>
  <fonts count="18" x14ac:knownFonts="1">
    <font>
      <sz val="11"/>
      <color theme="1"/>
      <name val="Times New Roman"/>
      <family val="2"/>
    </font>
    <font>
      <sz val="11"/>
      <color theme="1"/>
      <name val="Times New Roman"/>
      <family val="2"/>
    </font>
    <font>
      <b/>
      <sz val="14"/>
      <color theme="1"/>
      <name val="Times New Roman"/>
      <family val="1"/>
    </font>
    <font>
      <sz val="10"/>
      <color theme="1"/>
      <name val="Times New Roman"/>
      <family val="1"/>
    </font>
    <font>
      <b/>
      <sz val="11"/>
      <color theme="1"/>
      <name val="Times New Roman"/>
      <family val="1"/>
    </font>
    <font>
      <sz val="11"/>
      <color theme="1"/>
      <name val="Times New Roman"/>
      <family val="1"/>
    </font>
    <font>
      <b/>
      <sz val="14"/>
      <name val="Times New Roman"/>
      <family val="1"/>
    </font>
    <font>
      <sz val="10"/>
      <name val="Times New Roman"/>
      <family val="1"/>
    </font>
    <font>
      <b/>
      <sz val="11"/>
      <name val="Times New Roman"/>
      <family val="1"/>
    </font>
    <font>
      <sz val="11"/>
      <name val="Times New Roman"/>
      <family val="1"/>
    </font>
    <font>
      <i/>
      <sz val="10"/>
      <name val="Times New Roman"/>
      <family val="1"/>
    </font>
    <font>
      <i/>
      <sz val="10"/>
      <color theme="1"/>
      <name val="Times New Roman"/>
      <family val="1"/>
    </font>
    <font>
      <i/>
      <vertAlign val="superscript"/>
      <sz val="10"/>
      <color theme="1"/>
      <name val="Times New Roman"/>
      <family val="1"/>
    </font>
    <font>
      <i/>
      <sz val="10"/>
      <name val="Arial"/>
      <family val="2"/>
    </font>
    <font>
      <sz val="10"/>
      <name val="Arial"/>
      <family val="2"/>
    </font>
    <font>
      <vertAlign val="superscript"/>
      <sz val="11"/>
      <name val="Times New Roman"/>
      <family val="1"/>
    </font>
    <font>
      <sz val="9"/>
      <name val="Times New Roman"/>
      <family val="1"/>
    </font>
    <font>
      <vertAlign val="superscript"/>
      <sz val="9"/>
      <name val="Times New Roman"/>
      <family val="1"/>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9" fontId="1" fillId="0" borderId="0" applyFont="0" applyFill="0" applyBorder="0" applyAlignment="0" applyProtection="0"/>
    <xf numFmtId="0" fontId="14" fillId="0" borderId="0"/>
  </cellStyleXfs>
  <cellXfs count="75">
    <xf numFmtId="0" fontId="0" fillId="0" borderId="0" xfId="0"/>
    <xf numFmtId="0" fontId="5" fillId="0" borderId="0" xfId="0" applyFont="1" applyFill="1" applyBorder="1" applyAlignment="1" applyProtection="1">
      <alignment vertical="top" wrapText="1" readingOrder="1"/>
      <protection locked="0"/>
    </xf>
    <xf numFmtId="0" fontId="6" fillId="0" borderId="0" xfId="0" applyFont="1" applyFill="1" applyBorder="1" applyAlignment="1"/>
    <xf numFmtId="0" fontId="7" fillId="0" borderId="0" xfId="0" applyFont="1" applyFill="1" applyBorder="1" applyAlignment="1"/>
    <xf numFmtId="0" fontId="0" fillId="0" borderId="7" xfId="0" applyBorder="1"/>
    <xf numFmtId="0" fontId="0" fillId="0" borderId="0" xfId="0" applyBorder="1"/>
    <xf numFmtId="0" fontId="4" fillId="0" borderId="11" xfId="0" applyFont="1" applyFill="1" applyBorder="1" applyAlignment="1" applyProtection="1">
      <alignment horizontal="right" wrapText="1" readingOrder="1"/>
      <protection locked="0"/>
    </xf>
    <xf numFmtId="0" fontId="4" fillId="0" borderId="6" xfId="0" applyFont="1" applyFill="1" applyBorder="1" applyAlignment="1" applyProtection="1">
      <alignment horizontal="right" wrapText="1" readingOrder="1"/>
      <protection locked="0"/>
    </xf>
    <xf numFmtId="0" fontId="4" fillId="0" borderId="13" xfId="0" applyFont="1" applyFill="1" applyBorder="1" applyAlignment="1" applyProtection="1">
      <alignment horizontal="right" wrapText="1" readingOrder="1"/>
      <protection locked="0"/>
    </xf>
    <xf numFmtId="164" fontId="8" fillId="2" borderId="0" xfId="0" applyNumberFormat="1" applyFont="1" applyFill="1" applyBorder="1" applyAlignment="1">
      <alignment horizontal="right" wrapText="1"/>
    </xf>
    <xf numFmtId="164" fontId="8" fillId="2" borderId="3" xfId="0" applyNumberFormat="1" applyFont="1" applyFill="1" applyBorder="1" applyAlignment="1">
      <alignment horizontal="right" wrapText="1"/>
    </xf>
    <xf numFmtId="164" fontId="8" fillId="2" borderId="0" xfId="0" applyNumberFormat="1" applyFont="1" applyFill="1" applyBorder="1" applyAlignment="1">
      <alignment horizontal="right"/>
    </xf>
    <xf numFmtId="166" fontId="8" fillId="2" borderId="9" xfId="1" applyNumberFormat="1" applyFont="1" applyFill="1" applyBorder="1" applyAlignment="1">
      <alignment horizontal="right"/>
    </xf>
    <xf numFmtId="0" fontId="9" fillId="0" borderId="7" xfId="0" applyFont="1" applyBorder="1"/>
    <xf numFmtId="0" fontId="9" fillId="0" borderId="0" xfId="0" applyFont="1" applyBorder="1"/>
    <xf numFmtId="165" fontId="9" fillId="0" borderId="0" xfId="0" applyNumberFormat="1" applyFont="1" applyBorder="1" applyAlignment="1">
      <alignment horizontal="right"/>
    </xf>
    <xf numFmtId="165" fontId="9" fillId="0" borderId="8" xfId="0" applyNumberFormat="1" applyFont="1" applyBorder="1" applyAlignment="1">
      <alignment horizontal="right"/>
    </xf>
    <xf numFmtId="166" fontId="9" fillId="0" borderId="9" xfId="1" applyNumberFormat="1" applyFont="1" applyFill="1" applyBorder="1" applyAlignment="1">
      <alignment horizontal="right"/>
    </xf>
    <xf numFmtId="0" fontId="10" fillId="0" borderId="7" xfId="0" applyFont="1" applyBorder="1"/>
    <xf numFmtId="0" fontId="11" fillId="0" borderId="0" xfId="0" applyFont="1" applyFill="1" applyBorder="1" applyAlignment="1" applyProtection="1">
      <alignment horizontal="left" vertical="top" wrapText="1" indent="1" readingOrder="1"/>
      <protection locked="0"/>
    </xf>
    <xf numFmtId="165" fontId="10" fillId="0" borderId="0" xfId="0" applyNumberFormat="1" applyFont="1" applyFill="1" applyBorder="1" applyAlignment="1">
      <alignment horizontal="right" vertical="top"/>
    </xf>
    <xf numFmtId="165" fontId="10" fillId="0" borderId="0" xfId="0" applyNumberFormat="1" applyFont="1" applyBorder="1" applyAlignment="1">
      <alignment horizontal="right"/>
    </xf>
    <xf numFmtId="165" fontId="10" fillId="0" borderId="8" xfId="0" applyNumberFormat="1" applyFont="1" applyFill="1" applyBorder="1" applyAlignment="1">
      <alignment horizontal="right" vertical="top"/>
    </xf>
    <xf numFmtId="166" fontId="10" fillId="0" borderId="9" xfId="1" applyNumberFormat="1" applyFont="1" applyFill="1" applyBorder="1" applyAlignment="1">
      <alignment horizontal="right"/>
    </xf>
    <xf numFmtId="0" fontId="13" fillId="0" borderId="0" xfId="0" applyFont="1"/>
    <xf numFmtId="166" fontId="10" fillId="0" borderId="9" xfId="0" applyNumberFormat="1" applyFont="1" applyFill="1" applyBorder="1" applyAlignment="1">
      <alignment horizontal="right" vertical="top"/>
    </xf>
    <xf numFmtId="167" fontId="10" fillId="0" borderId="0" xfId="2" applyNumberFormat="1" applyFont="1" applyBorder="1" applyAlignment="1" applyProtection="1">
      <alignment horizontal="left"/>
    </xf>
    <xf numFmtId="167" fontId="9" fillId="0" borderId="0" xfId="2" applyNumberFormat="1" applyFont="1" applyBorder="1" applyAlignment="1" applyProtection="1">
      <alignment horizontal="left"/>
    </xf>
    <xf numFmtId="165" fontId="9" fillId="0" borderId="0" xfId="0" applyNumberFormat="1" applyFont="1" applyFill="1" applyBorder="1" applyAlignment="1">
      <alignment horizontal="right" vertical="top"/>
    </xf>
    <xf numFmtId="165" fontId="9" fillId="0" borderId="8" xfId="0" applyNumberFormat="1" applyFont="1" applyFill="1" applyBorder="1" applyAlignment="1">
      <alignment horizontal="right" vertical="top"/>
    </xf>
    <xf numFmtId="166" fontId="9" fillId="0" borderId="9" xfId="0" applyNumberFormat="1" applyFont="1" applyFill="1" applyBorder="1" applyAlignment="1">
      <alignment horizontal="right" vertical="top"/>
    </xf>
    <xf numFmtId="0" fontId="9" fillId="0" borderId="0" xfId="0" applyFont="1" applyBorder="1" applyAlignment="1">
      <alignment wrapText="1"/>
    </xf>
    <xf numFmtId="165" fontId="9" fillId="0" borderId="0" xfId="0" applyNumberFormat="1" applyFont="1" applyBorder="1" applyAlignment="1">
      <alignment horizontal="right" vertical="top"/>
    </xf>
    <xf numFmtId="165" fontId="9" fillId="0" borderId="8" xfId="0" applyNumberFormat="1" applyFont="1" applyBorder="1" applyAlignment="1">
      <alignment horizontal="right" vertical="top"/>
    </xf>
    <xf numFmtId="166" fontId="9" fillId="0" borderId="9" xfId="1" applyNumberFormat="1" applyFont="1" applyFill="1" applyBorder="1" applyAlignment="1">
      <alignment horizontal="right" vertical="top"/>
    </xf>
    <xf numFmtId="0" fontId="5" fillId="0" borderId="0" xfId="0" applyFont="1" applyFill="1" applyBorder="1" applyAlignment="1" applyProtection="1">
      <alignment vertical="top" readingOrder="1"/>
      <protection locked="0"/>
    </xf>
    <xf numFmtId="167" fontId="9" fillId="0" borderId="0" xfId="2" applyNumberFormat="1" applyFont="1" applyBorder="1" applyProtection="1"/>
    <xf numFmtId="165" fontId="9" fillId="0" borderId="0" xfId="0" applyNumberFormat="1" applyFont="1" applyFill="1" applyBorder="1" applyAlignment="1">
      <alignment horizontal="right"/>
    </xf>
    <xf numFmtId="165" fontId="9" fillId="0" borderId="8" xfId="0" applyNumberFormat="1" applyFont="1" applyFill="1" applyBorder="1" applyAlignment="1">
      <alignment horizontal="right"/>
    </xf>
    <xf numFmtId="165" fontId="9" fillId="0" borderId="0" xfId="0" quotePrefix="1" applyNumberFormat="1" applyFont="1" applyFill="1" applyBorder="1" applyAlignment="1">
      <alignment horizontal="right"/>
    </xf>
    <xf numFmtId="165" fontId="9" fillId="0" borderId="8" xfId="0" quotePrefix="1" applyNumberFormat="1" applyFont="1" applyFill="1" applyBorder="1" applyAlignment="1">
      <alignment horizontal="right"/>
    </xf>
    <xf numFmtId="2" fontId="0" fillId="0" borderId="0" xfId="0" applyNumberFormat="1"/>
    <xf numFmtId="0" fontId="8" fillId="2" borderId="7" xfId="0" applyFont="1" applyFill="1" applyBorder="1"/>
    <xf numFmtId="167" fontId="8" fillId="2" borderId="0" xfId="2" applyNumberFormat="1" applyFont="1" applyFill="1" applyBorder="1" applyProtection="1"/>
    <xf numFmtId="164" fontId="8" fillId="2" borderId="8" xfId="0" applyNumberFormat="1" applyFont="1" applyFill="1" applyBorder="1" applyAlignment="1">
      <alignment horizontal="right"/>
    </xf>
    <xf numFmtId="0" fontId="8" fillId="2" borderId="0" xfId="0" applyFont="1" applyFill="1" applyBorder="1"/>
    <xf numFmtId="165" fontId="9" fillId="0" borderId="14" xfId="0" applyNumberFormat="1" applyFont="1" applyBorder="1" applyAlignment="1">
      <alignment horizontal="right"/>
    </xf>
    <xf numFmtId="0" fontId="8" fillId="0" borderId="15" xfId="0" applyFont="1" applyBorder="1"/>
    <xf numFmtId="0" fontId="8" fillId="0" borderId="16" xfId="0" applyFont="1" applyBorder="1"/>
    <xf numFmtId="164" fontId="8" fillId="0" borderId="16" xfId="0" applyNumberFormat="1" applyFont="1" applyBorder="1" applyAlignment="1">
      <alignment horizontal="right"/>
    </xf>
    <xf numFmtId="164" fontId="8" fillId="0" borderId="17" xfId="0" applyNumberFormat="1" applyFont="1" applyBorder="1" applyAlignment="1">
      <alignment horizontal="right"/>
    </xf>
    <xf numFmtId="166" fontId="8" fillId="0" borderId="18" xfId="1" applyNumberFormat="1" applyFont="1" applyFill="1" applyBorder="1" applyAlignment="1">
      <alignment horizontal="right"/>
    </xf>
    <xf numFmtId="0" fontId="16" fillId="0" borderId="0" xfId="0" applyFont="1" applyBorder="1" applyAlignment="1">
      <alignment horizontal="left"/>
    </xf>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0" fontId="4" fillId="0" borderId="5" xfId="0" applyFont="1" applyFill="1" applyBorder="1" applyAlignment="1" applyProtection="1">
      <alignment horizontal="center" vertical="center" wrapText="1" readingOrder="1"/>
      <protection locked="0"/>
    </xf>
    <xf numFmtId="0" fontId="4" fillId="0" borderId="6" xfId="0" applyFont="1" applyFill="1" applyBorder="1" applyAlignment="1" applyProtection="1">
      <alignment horizontal="center" vertical="center" wrapText="1" readingOrder="1"/>
      <protection locked="0"/>
    </xf>
    <xf numFmtId="0" fontId="8" fillId="2" borderId="1" xfId="0" applyFont="1" applyFill="1" applyBorder="1" applyAlignment="1">
      <alignment horizontal="left"/>
    </xf>
    <xf numFmtId="0" fontId="8" fillId="2" borderId="2" xfId="0" applyFont="1" applyFill="1" applyBorder="1" applyAlignment="1">
      <alignment horizontal="left"/>
    </xf>
    <xf numFmtId="0" fontId="16" fillId="0" borderId="0" xfId="0" applyFont="1" applyBorder="1" applyAlignment="1">
      <alignment horizontal="left"/>
    </xf>
    <xf numFmtId="0" fontId="4" fillId="0" borderId="4" xfId="0" applyFont="1" applyFill="1" applyBorder="1" applyAlignment="1" applyProtection="1">
      <alignment horizontal="center" vertical="center" wrapText="1" readingOrder="1"/>
      <protection locked="0"/>
    </xf>
    <xf numFmtId="0" fontId="2" fillId="0" borderId="0" xfId="0" applyFont="1" applyFill="1" applyAlignment="1" applyProtection="1">
      <alignment horizontal="center" vertical="top" wrapText="1" readingOrder="1"/>
      <protection locked="0"/>
    </xf>
    <xf numFmtId="0" fontId="3" fillId="0" borderId="11" xfId="0" applyFont="1" applyFill="1" applyBorder="1" applyAlignment="1" applyProtection="1">
      <alignment horizontal="center" wrapText="1" readingOrder="1"/>
      <protection locked="0"/>
    </xf>
    <xf numFmtId="0" fontId="5" fillId="0" borderId="1" xfId="0" applyFont="1" applyFill="1" applyBorder="1" applyAlignment="1" applyProtection="1">
      <alignment horizontal="center" vertical="top" wrapText="1" readingOrder="1"/>
      <protection locked="0"/>
    </xf>
    <xf numFmtId="0" fontId="5" fillId="0" borderId="2"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5" fillId="0" borderId="0" xfId="0" applyFont="1" applyFill="1" applyBorder="1" applyAlignment="1" applyProtection="1">
      <alignment horizontal="center" vertical="top" wrapText="1" readingOrder="1"/>
      <protection locked="0"/>
    </xf>
    <xf numFmtId="0" fontId="5" fillId="0" borderId="10" xfId="0" applyFont="1" applyFill="1" applyBorder="1" applyAlignment="1" applyProtection="1">
      <alignment horizontal="center" vertical="top" wrapText="1" readingOrder="1"/>
      <protection locked="0"/>
    </xf>
    <xf numFmtId="0" fontId="5"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right" wrapText="1" readingOrder="1"/>
      <protection locked="0"/>
    </xf>
    <xf numFmtId="0" fontId="4" fillId="0" borderId="0" xfId="0" applyFont="1" applyFill="1" applyBorder="1" applyAlignment="1" applyProtection="1">
      <alignment horizontal="right" wrapText="1" readingOrder="1"/>
      <protection locked="0"/>
    </xf>
    <xf numFmtId="0" fontId="4" fillId="0" borderId="11" xfId="0" applyFont="1" applyFill="1" applyBorder="1" applyAlignment="1" applyProtection="1">
      <alignment horizontal="right" wrapText="1" readingOrder="1"/>
      <protection locked="0"/>
    </xf>
    <xf numFmtId="0" fontId="4" fillId="0" borderId="3" xfId="0" applyFont="1" applyFill="1" applyBorder="1" applyAlignment="1" applyProtection="1">
      <alignment horizontal="right" wrapText="1" readingOrder="1"/>
      <protection locked="0"/>
    </xf>
    <xf numFmtId="0" fontId="4" fillId="0" borderId="8" xfId="0" applyFont="1" applyFill="1" applyBorder="1" applyAlignment="1" applyProtection="1">
      <alignment horizontal="right" wrapText="1" readingOrder="1"/>
      <protection locked="0"/>
    </xf>
    <xf numFmtId="0" fontId="4" fillId="0" borderId="12" xfId="0" applyFont="1" applyFill="1" applyBorder="1" applyAlignment="1" applyProtection="1">
      <alignment horizontal="right" wrapText="1" readingOrder="1"/>
      <protection locked="0"/>
    </xf>
  </cellXfs>
  <cellStyles count="3">
    <cellStyle name="Normal" xfId="0" builtinId="0"/>
    <cellStyle name="Normal_Sheet1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tabSelected="1" workbookViewId="0">
      <selection sqref="A1:I1"/>
    </sheetView>
  </sheetViews>
  <sheetFormatPr defaultRowHeight="15" x14ac:dyDescent="0.25"/>
  <cols>
    <col min="1" max="1" width="1.7109375" customWidth="1"/>
    <col min="2" max="2" width="69.42578125" customWidth="1"/>
    <col min="3" max="3" width="10.42578125" customWidth="1"/>
    <col min="4" max="4" width="12.28515625" customWidth="1"/>
    <col min="5" max="5" width="11.5703125" customWidth="1"/>
    <col min="6" max="6" width="10.5703125" customWidth="1"/>
    <col min="7" max="7" width="10.140625" bestFit="1" customWidth="1"/>
    <col min="8" max="8" width="10.7109375" bestFit="1" customWidth="1"/>
    <col min="9" max="9" width="10.85546875" customWidth="1"/>
    <col min="10" max="10" width="9.42578125" customWidth="1"/>
  </cols>
  <sheetData>
    <row r="1" spans="1:19" ht="36" customHeight="1" x14ac:dyDescent="0.3">
      <c r="A1" s="61" t="s">
        <v>6</v>
      </c>
      <c r="B1" s="61"/>
      <c r="C1" s="61"/>
      <c r="D1" s="61"/>
      <c r="E1" s="61"/>
      <c r="F1" s="61"/>
      <c r="G1" s="61"/>
      <c r="H1" s="61"/>
      <c r="I1" s="61"/>
      <c r="J1" s="2"/>
      <c r="K1" s="2"/>
      <c r="L1" s="2"/>
      <c r="M1" s="2"/>
      <c r="N1" s="2"/>
      <c r="O1" s="2"/>
      <c r="P1" s="2"/>
      <c r="Q1" s="2"/>
      <c r="R1" s="2"/>
      <c r="S1" s="2"/>
    </row>
    <row r="2" spans="1:19" ht="18.75" x14ac:dyDescent="0.3">
      <c r="A2" s="61" t="s">
        <v>0</v>
      </c>
      <c r="B2" s="61"/>
      <c r="C2" s="61"/>
      <c r="D2" s="61"/>
      <c r="E2" s="61"/>
      <c r="F2" s="61"/>
      <c r="G2" s="61"/>
      <c r="H2" s="61"/>
      <c r="I2" s="61"/>
      <c r="J2" s="2"/>
      <c r="K2" s="2"/>
      <c r="L2" s="2"/>
      <c r="M2" s="2"/>
      <c r="N2" s="2"/>
      <c r="O2" s="2"/>
      <c r="P2" s="2"/>
      <c r="Q2" s="2"/>
      <c r="R2" s="2"/>
      <c r="S2" s="2"/>
    </row>
    <row r="3" spans="1:19" ht="16.149999999999999" customHeight="1" thickBot="1" x14ac:dyDescent="0.3">
      <c r="A3" s="62" t="s">
        <v>1</v>
      </c>
      <c r="B3" s="62"/>
      <c r="C3" s="62"/>
      <c r="D3" s="62"/>
      <c r="E3" s="62"/>
      <c r="F3" s="62"/>
      <c r="G3" s="62"/>
      <c r="H3" s="62"/>
      <c r="I3" s="62"/>
      <c r="J3" s="3"/>
      <c r="K3" s="3"/>
      <c r="L3" s="3"/>
      <c r="M3" s="3"/>
      <c r="N3" s="3"/>
      <c r="O3" s="3"/>
      <c r="P3" s="3"/>
      <c r="Q3" s="3"/>
      <c r="R3" s="3"/>
      <c r="S3" s="3"/>
    </row>
    <row r="4" spans="1:19" ht="29.25" customHeight="1" thickBot="1" x14ac:dyDescent="0.3">
      <c r="A4" s="63"/>
      <c r="B4" s="64"/>
      <c r="C4" s="69" t="s">
        <v>7</v>
      </c>
      <c r="D4" s="69" t="s">
        <v>8</v>
      </c>
      <c r="E4" s="72" t="s">
        <v>2</v>
      </c>
      <c r="F4" s="55" t="s">
        <v>9</v>
      </c>
      <c r="G4" s="55"/>
      <c r="H4" s="55"/>
      <c r="I4" s="56"/>
      <c r="J4" s="4"/>
      <c r="K4" s="5"/>
      <c r="L4" s="5"/>
      <c r="M4" s="5"/>
      <c r="N4" s="5"/>
      <c r="O4" s="5"/>
      <c r="P4" s="5"/>
      <c r="Q4" s="5"/>
      <c r="R4" s="5"/>
    </row>
    <row r="5" spans="1:19" ht="30" customHeight="1" thickBot="1" x14ac:dyDescent="0.3">
      <c r="A5" s="65"/>
      <c r="B5" s="66"/>
      <c r="C5" s="70"/>
      <c r="D5" s="70"/>
      <c r="E5" s="73"/>
      <c r="F5" s="55" t="s">
        <v>7</v>
      </c>
      <c r="G5" s="56"/>
      <c r="H5" s="60" t="s">
        <v>10</v>
      </c>
      <c r="I5" s="56"/>
    </row>
    <row r="6" spans="1:19" ht="15.75" thickBot="1" x14ac:dyDescent="0.3">
      <c r="A6" s="67"/>
      <c r="B6" s="68"/>
      <c r="C6" s="71"/>
      <c r="D6" s="71"/>
      <c r="E6" s="74"/>
      <c r="F6" s="6" t="s">
        <v>4</v>
      </c>
      <c r="G6" s="7" t="s">
        <v>5</v>
      </c>
      <c r="H6" s="6" t="s">
        <v>4</v>
      </c>
      <c r="I6" s="8" t="s">
        <v>5</v>
      </c>
    </row>
    <row r="7" spans="1:19" ht="15" customHeight="1" x14ac:dyDescent="0.25">
      <c r="A7" s="57" t="s">
        <v>11</v>
      </c>
      <c r="B7" s="58"/>
      <c r="C7" s="9">
        <f>SUM(C8,C12:C28,C30:C31)</f>
        <v>912.49746000000005</v>
      </c>
      <c r="D7" s="9">
        <f t="shared" ref="D7:E7" si="0">SUM(D8,D12:D28,D30:D31)</f>
        <v>897.2600000000001</v>
      </c>
      <c r="E7" s="10">
        <f t="shared" si="0"/>
        <v>1006.28</v>
      </c>
      <c r="F7" s="11">
        <f>E7-C7</f>
        <v>93.782539999999926</v>
      </c>
      <c r="G7" s="12">
        <f>IF(C7=0,"N/A", F7/C7)</f>
        <v>0.10277567238378935</v>
      </c>
      <c r="H7" s="11">
        <f>E7-D7</f>
        <v>109.01999999999987</v>
      </c>
      <c r="I7" s="12">
        <f>IF(D7=0,"N/A", H7/D7)</f>
        <v>0.121503243207097</v>
      </c>
    </row>
    <row r="8" spans="1:19" ht="15" customHeight="1" x14ac:dyDescent="0.25">
      <c r="A8" s="13"/>
      <c r="B8" s="14" t="s">
        <v>12</v>
      </c>
      <c r="C8" s="15">
        <f>SUM(C9:C11)</f>
        <v>92.964417999999995</v>
      </c>
      <c r="D8" s="15">
        <f t="shared" ref="D8:E8" si="1">SUM(D9:D11)</f>
        <v>78.75</v>
      </c>
      <c r="E8" s="16">
        <f t="shared" si="1"/>
        <v>86</v>
      </c>
      <c r="F8" s="15">
        <f t="shared" ref="F8:F44" si="2">E8-C8</f>
        <v>-6.9644179999999949</v>
      </c>
      <c r="G8" s="17">
        <f t="shared" ref="G8:G44" si="3">IF(C8=0,"N/A", F8/C8)</f>
        <v>-7.4914877647058412E-2</v>
      </c>
      <c r="H8" s="15">
        <f t="shared" ref="H8:H44" si="4">E8-D8</f>
        <v>7.25</v>
      </c>
      <c r="I8" s="17">
        <f t="shared" ref="I8:I44" si="5">IF(D8=0,"N/A", H8/D8)</f>
        <v>9.2063492063492069E-2</v>
      </c>
    </row>
    <row r="9" spans="1:19" s="24" customFormat="1" ht="16.899999999999999" customHeight="1" x14ac:dyDescent="0.2">
      <c r="A9" s="18"/>
      <c r="B9" s="19" t="s">
        <v>13</v>
      </c>
      <c r="C9" s="20">
        <v>0</v>
      </c>
      <c r="D9" s="21">
        <v>2</v>
      </c>
      <c r="E9" s="22">
        <v>1</v>
      </c>
      <c r="F9" s="21">
        <f t="shared" si="2"/>
        <v>1</v>
      </c>
      <c r="G9" s="23" t="str">
        <f t="shared" si="3"/>
        <v>N/A</v>
      </c>
      <c r="H9" s="21">
        <f t="shared" si="4"/>
        <v>-1</v>
      </c>
      <c r="I9" s="23">
        <f t="shared" si="5"/>
        <v>-0.5</v>
      </c>
    </row>
    <row r="10" spans="1:19" s="24" customFormat="1" ht="15" customHeight="1" x14ac:dyDescent="0.2">
      <c r="A10" s="18"/>
      <c r="B10" s="19" t="s">
        <v>14</v>
      </c>
      <c r="C10" s="20">
        <v>5.076689</v>
      </c>
      <c r="D10" s="20">
        <v>2.4</v>
      </c>
      <c r="E10" s="22">
        <v>0</v>
      </c>
      <c r="F10" s="20">
        <f t="shared" si="2"/>
        <v>-5.076689</v>
      </c>
      <c r="G10" s="23">
        <f t="shared" si="3"/>
        <v>-1</v>
      </c>
      <c r="H10" s="20">
        <f t="shared" si="4"/>
        <v>-2.4</v>
      </c>
      <c r="I10" s="25">
        <f t="shared" si="5"/>
        <v>-1</v>
      </c>
    </row>
    <row r="11" spans="1:19" s="24" customFormat="1" ht="15" customHeight="1" x14ac:dyDescent="0.2">
      <c r="A11" s="18"/>
      <c r="B11" s="26" t="s">
        <v>15</v>
      </c>
      <c r="C11" s="20">
        <v>87.887728999999993</v>
      </c>
      <c r="D11" s="20">
        <v>74.349999999999994</v>
      </c>
      <c r="E11" s="22">
        <v>85</v>
      </c>
      <c r="F11" s="20">
        <f t="shared" si="2"/>
        <v>-2.8877289999999931</v>
      </c>
      <c r="G11" s="23">
        <f t="shared" si="3"/>
        <v>-3.2857021484762605E-2</v>
      </c>
      <c r="H11" s="20">
        <f t="shared" si="4"/>
        <v>10.650000000000006</v>
      </c>
      <c r="I11" s="25">
        <f t="shared" si="5"/>
        <v>0.14324142568930742</v>
      </c>
    </row>
    <row r="12" spans="1:19" s="24" customFormat="1" ht="15" customHeight="1" x14ac:dyDescent="0.25">
      <c r="A12" s="13"/>
      <c r="B12" s="27" t="s">
        <v>16</v>
      </c>
      <c r="C12" s="28">
        <v>9.254975</v>
      </c>
      <c r="D12" s="28">
        <v>8.6999999999999993</v>
      </c>
      <c r="E12" s="29">
        <v>8</v>
      </c>
      <c r="F12" s="28">
        <f t="shared" si="2"/>
        <v>-1.254975</v>
      </c>
      <c r="G12" s="17">
        <f t="shared" si="3"/>
        <v>-0.13560004213949794</v>
      </c>
      <c r="H12" s="28">
        <f t="shared" si="4"/>
        <v>-0.69999999999999929</v>
      </c>
      <c r="I12" s="30">
        <f t="shared" si="5"/>
        <v>-8.0459770114942458E-2</v>
      </c>
    </row>
    <row r="13" spans="1:19" s="24" customFormat="1" ht="15" customHeight="1" x14ac:dyDescent="0.25">
      <c r="A13" s="13"/>
      <c r="B13" s="1" t="s">
        <v>17</v>
      </c>
      <c r="C13" s="28">
        <v>0</v>
      </c>
      <c r="D13" s="28">
        <v>0</v>
      </c>
      <c r="E13" s="29">
        <v>10</v>
      </c>
      <c r="F13" s="28">
        <f t="shared" si="2"/>
        <v>10</v>
      </c>
      <c r="G13" s="17" t="str">
        <f t="shared" si="3"/>
        <v>N/A</v>
      </c>
      <c r="H13" s="28">
        <f t="shared" si="4"/>
        <v>10</v>
      </c>
      <c r="I13" s="30" t="str">
        <f t="shared" si="5"/>
        <v>N/A</v>
      </c>
    </row>
    <row r="14" spans="1:19" ht="15" customHeight="1" x14ac:dyDescent="0.25">
      <c r="A14" s="13"/>
      <c r="B14" s="31" t="s">
        <v>18</v>
      </c>
      <c r="C14" s="32">
        <v>19.670000000000002</v>
      </c>
      <c r="D14" s="32">
        <v>19.670000000000002</v>
      </c>
      <c r="E14" s="33">
        <v>20</v>
      </c>
      <c r="F14" s="32">
        <f t="shared" si="2"/>
        <v>0.32999999999999829</v>
      </c>
      <c r="G14" s="34">
        <f t="shared" si="3"/>
        <v>1.6776817488561174E-2</v>
      </c>
      <c r="H14" s="32">
        <f t="shared" si="4"/>
        <v>0.32999999999999829</v>
      </c>
      <c r="I14" s="34">
        <f t="shared" si="5"/>
        <v>1.6776817488561174E-2</v>
      </c>
    </row>
    <row r="15" spans="1:19" ht="15" customHeight="1" x14ac:dyDescent="0.25">
      <c r="A15" s="13"/>
      <c r="B15" s="14" t="s">
        <v>19</v>
      </c>
      <c r="C15" s="15">
        <v>21.57</v>
      </c>
      <c r="D15" s="15">
        <v>22.07</v>
      </c>
      <c r="E15" s="16">
        <v>19.59</v>
      </c>
      <c r="F15" s="15">
        <f t="shared" si="2"/>
        <v>-1.9800000000000004</v>
      </c>
      <c r="G15" s="17">
        <f t="shared" si="3"/>
        <v>-9.1794158553546612E-2</v>
      </c>
      <c r="H15" s="15">
        <f t="shared" si="4"/>
        <v>-2.4800000000000004</v>
      </c>
      <c r="I15" s="17">
        <f t="shared" si="5"/>
        <v>-0.11236973266878117</v>
      </c>
    </row>
    <row r="16" spans="1:19" ht="15" customHeight="1" x14ac:dyDescent="0.25">
      <c r="A16" s="13"/>
      <c r="B16" s="35" t="s">
        <v>20</v>
      </c>
      <c r="C16" s="15">
        <v>11.918100000000001</v>
      </c>
      <c r="D16" s="15">
        <v>13.18</v>
      </c>
      <c r="E16" s="16">
        <v>12.7</v>
      </c>
      <c r="F16" s="15">
        <f t="shared" si="2"/>
        <v>0.78189999999999849</v>
      </c>
      <c r="G16" s="17">
        <f t="shared" si="3"/>
        <v>6.5606094931238909E-2</v>
      </c>
      <c r="H16" s="15">
        <f t="shared" si="4"/>
        <v>-0.48000000000000043</v>
      </c>
      <c r="I16" s="17">
        <f t="shared" si="5"/>
        <v>-3.6418816388467411E-2</v>
      </c>
    </row>
    <row r="17" spans="1:10" x14ac:dyDescent="0.25">
      <c r="A17" s="13"/>
      <c r="B17" s="14" t="s">
        <v>21</v>
      </c>
      <c r="C17" s="15">
        <v>6.9</v>
      </c>
      <c r="D17" s="15">
        <v>6.9</v>
      </c>
      <c r="E17" s="16">
        <v>6.9</v>
      </c>
      <c r="F17" s="28">
        <f t="shared" si="2"/>
        <v>0</v>
      </c>
      <c r="G17" s="30">
        <f t="shared" si="3"/>
        <v>0</v>
      </c>
      <c r="H17" s="28">
        <f t="shared" si="4"/>
        <v>0</v>
      </c>
      <c r="I17" s="30">
        <f t="shared" si="5"/>
        <v>0</v>
      </c>
    </row>
    <row r="18" spans="1:10" x14ac:dyDescent="0.25">
      <c r="A18" s="13"/>
      <c r="B18" s="14" t="s">
        <v>22</v>
      </c>
      <c r="C18" s="15">
        <v>51.679364</v>
      </c>
      <c r="D18" s="15">
        <v>44.4</v>
      </c>
      <c r="E18" s="16">
        <v>50</v>
      </c>
      <c r="F18" s="15">
        <f t="shared" si="2"/>
        <v>-1.6793639999999996</v>
      </c>
      <c r="G18" s="17">
        <f t="shared" si="3"/>
        <v>-3.2495833346555883E-2</v>
      </c>
      <c r="H18" s="15">
        <f t="shared" si="4"/>
        <v>5.6000000000000014</v>
      </c>
      <c r="I18" s="17">
        <f t="shared" si="5"/>
        <v>0.12612612612612617</v>
      </c>
    </row>
    <row r="19" spans="1:10" x14ac:dyDescent="0.25">
      <c r="A19" s="13"/>
      <c r="B19" s="14" t="s">
        <v>23</v>
      </c>
      <c r="C19" s="15">
        <v>18</v>
      </c>
      <c r="D19" s="15">
        <v>18</v>
      </c>
      <c r="E19" s="16">
        <v>18</v>
      </c>
      <c r="F19" s="28">
        <f t="shared" si="2"/>
        <v>0</v>
      </c>
      <c r="G19" s="30">
        <f t="shared" si="3"/>
        <v>0</v>
      </c>
      <c r="H19" s="28">
        <f t="shared" si="4"/>
        <v>0</v>
      </c>
      <c r="I19" s="30">
        <f t="shared" si="5"/>
        <v>0</v>
      </c>
    </row>
    <row r="20" spans="1:10" x14ac:dyDescent="0.25">
      <c r="A20" s="13"/>
      <c r="B20" s="14" t="s">
        <v>24</v>
      </c>
      <c r="C20" s="15">
        <v>30.4</v>
      </c>
      <c r="D20" s="15">
        <v>30.4</v>
      </c>
      <c r="E20" s="16">
        <v>39.5</v>
      </c>
      <c r="F20" s="15">
        <f t="shared" si="2"/>
        <v>9.1000000000000014</v>
      </c>
      <c r="G20" s="17">
        <f t="shared" si="3"/>
        <v>0.29934210526315796</v>
      </c>
      <c r="H20" s="15">
        <f t="shared" si="4"/>
        <v>9.1000000000000014</v>
      </c>
      <c r="I20" s="17">
        <f t="shared" si="5"/>
        <v>0.29934210526315796</v>
      </c>
    </row>
    <row r="21" spans="1:10" x14ac:dyDescent="0.25">
      <c r="A21" s="13"/>
      <c r="B21" s="14" t="s">
        <v>25</v>
      </c>
      <c r="C21" s="15">
        <v>26.8</v>
      </c>
      <c r="D21" s="15">
        <v>25.8</v>
      </c>
      <c r="E21" s="16">
        <v>32.64</v>
      </c>
      <c r="F21" s="15">
        <f t="shared" si="2"/>
        <v>5.84</v>
      </c>
      <c r="G21" s="17">
        <f t="shared" si="3"/>
        <v>0.21791044776119403</v>
      </c>
      <c r="H21" s="15">
        <f t="shared" si="4"/>
        <v>6.84</v>
      </c>
      <c r="I21" s="17">
        <f t="shared" si="5"/>
        <v>0.26511627906976742</v>
      </c>
    </row>
    <row r="22" spans="1:10" x14ac:dyDescent="0.25">
      <c r="A22" s="13"/>
      <c r="B22" s="14" t="s">
        <v>26</v>
      </c>
      <c r="C22" s="15">
        <v>16.000958000000001</v>
      </c>
      <c r="D22" s="15">
        <v>15.86</v>
      </c>
      <c r="E22" s="16">
        <v>15.46</v>
      </c>
      <c r="F22" s="15">
        <f t="shared" si="2"/>
        <v>-0.54095799999999983</v>
      </c>
      <c r="G22" s="17">
        <f t="shared" si="3"/>
        <v>-3.3807850754936038E-2</v>
      </c>
      <c r="H22" s="15">
        <f t="shared" si="4"/>
        <v>-0.39999999999999858</v>
      </c>
      <c r="I22" s="17">
        <f t="shared" si="5"/>
        <v>-2.5220680958385786E-2</v>
      </c>
    </row>
    <row r="23" spans="1:10" x14ac:dyDescent="0.25">
      <c r="A23" s="13"/>
      <c r="B23" s="14" t="s">
        <v>27</v>
      </c>
      <c r="C23" s="15">
        <v>9.1</v>
      </c>
      <c r="D23" s="15">
        <v>9.1</v>
      </c>
      <c r="E23" s="16">
        <v>8</v>
      </c>
      <c r="F23" s="15">
        <f t="shared" si="2"/>
        <v>-1.0999999999999996</v>
      </c>
      <c r="G23" s="17">
        <f t="shared" si="3"/>
        <v>-0.12087912087912084</v>
      </c>
      <c r="H23" s="15">
        <f t="shared" si="4"/>
        <v>-1.0999999999999996</v>
      </c>
      <c r="I23" s="17">
        <f t="shared" si="5"/>
        <v>-0.12087912087912084</v>
      </c>
    </row>
    <row r="24" spans="1:10" x14ac:dyDescent="0.25">
      <c r="A24" s="13"/>
      <c r="B24" s="14" t="s">
        <v>28</v>
      </c>
      <c r="C24" s="15">
        <v>21.5</v>
      </c>
      <c r="D24" s="15">
        <v>21.5</v>
      </c>
      <c r="E24" s="16">
        <v>22.5</v>
      </c>
      <c r="F24" s="28">
        <f t="shared" si="2"/>
        <v>1</v>
      </c>
      <c r="G24" s="30">
        <f t="shared" si="3"/>
        <v>4.6511627906976744E-2</v>
      </c>
      <c r="H24" s="28">
        <f t="shared" si="4"/>
        <v>1</v>
      </c>
      <c r="I24" s="30">
        <f t="shared" si="5"/>
        <v>4.6511627906976744E-2</v>
      </c>
    </row>
    <row r="25" spans="1:10" x14ac:dyDescent="0.25">
      <c r="A25" s="13"/>
      <c r="B25" s="14" t="s">
        <v>29</v>
      </c>
      <c r="C25" s="15">
        <v>20.394037999999998</v>
      </c>
      <c r="D25" s="15">
        <v>20.5</v>
      </c>
      <c r="E25" s="16">
        <v>22</v>
      </c>
      <c r="F25" s="15">
        <f t="shared" si="2"/>
        <v>1.6059620000000017</v>
      </c>
      <c r="G25" s="17">
        <f t="shared" si="3"/>
        <v>7.8746641542984372E-2</v>
      </c>
      <c r="H25" s="28">
        <f t="shared" si="4"/>
        <v>1.5</v>
      </c>
      <c r="I25" s="30">
        <f t="shared" si="5"/>
        <v>7.3170731707317069E-2</v>
      </c>
    </row>
    <row r="26" spans="1:10" ht="18" x14ac:dyDescent="0.25">
      <c r="A26" s="13"/>
      <c r="B26" s="14" t="s">
        <v>30</v>
      </c>
      <c r="C26" s="15">
        <v>2.5169260000000002</v>
      </c>
      <c r="D26" s="15">
        <v>2.52</v>
      </c>
      <c r="E26" s="16">
        <v>2.66</v>
      </c>
      <c r="F26" s="15">
        <f t="shared" si="2"/>
        <v>0.14307399999999992</v>
      </c>
      <c r="G26" s="17">
        <f t="shared" si="3"/>
        <v>5.6844738383250007E-2</v>
      </c>
      <c r="H26" s="15">
        <f t="shared" si="4"/>
        <v>0.14000000000000012</v>
      </c>
      <c r="I26" s="17">
        <f t="shared" si="5"/>
        <v>5.5555555555555601E-2</v>
      </c>
    </row>
    <row r="27" spans="1:10" x14ac:dyDescent="0.25">
      <c r="A27" s="13"/>
      <c r="B27" s="36" t="s">
        <v>31</v>
      </c>
      <c r="C27" s="15">
        <v>294.62703700000003</v>
      </c>
      <c r="D27" s="15">
        <v>295.79000000000002</v>
      </c>
      <c r="E27" s="16">
        <v>314.20999999999998</v>
      </c>
      <c r="F27" s="15">
        <f t="shared" si="2"/>
        <v>19.58296299999995</v>
      </c>
      <c r="G27" s="17">
        <f t="shared" si="3"/>
        <v>6.6466958359968673E-2</v>
      </c>
      <c r="H27" s="15">
        <f t="shared" si="4"/>
        <v>18.419999999999959</v>
      </c>
      <c r="I27" s="17">
        <f t="shared" si="5"/>
        <v>6.2273910544643013E-2</v>
      </c>
    </row>
    <row r="28" spans="1:10" ht="30" x14ac:dyDescent="0.25">
      <c r="A28" s="13"/>
      <c r="B28" s="1" t="s">
        <v>32</v>
      </c>
      <c r="C28" s="15">
        <v>26.117049999999999</v>
      </c>
      <c r="D28" s="15">
        <v>26.76</v>
      </c>
      <c r="E28" s="16">
        <v>25.7</v>
      </c>
      <c r="F28" s="15">
        <f t="shared" si="2"/>
        <v>-0.4170499999999997</v>
      </c>
      <c r="G28" s="17">
        <f t="shared" si="3"/>
        <v>-1.5968495676196192E-2</v>
      </c>
      <c r="H28" s="15">
        <f t="shared" si="4"/>
        <v>-1.0600000000000023</v>
      </c>
      <c r="I28" s="17">
        <f t="shared" si="5"/>
        <v>-3.9611360239163014E-2</v>
      </c>
    </row>
    <row r="29" spans="1:10" x14ac:dyDescent="0.25">
      <c r="A29" s="13" t="s">
        <v>33</v>
      </c>
      <c r="B29" s="14"/>
      <c r="C29" s="15"/>
      <c r="D29" s="15"/>
      <c r="E29" s="16"/>
      <c r="F29" s="15"/>
      <c r="G29" s="17"/>
      <c r="H29" s="15"/>
      <c r="I29" s="17"/>
    </row>
    <row r="30" spans="1:10" ht="18" x14ac:dyDescent="0.25">
      <c r="A30" s="13"/>
      <c r="B30" s="14" t="s">
        <v>34</v>
      </c>
      <c r="C30" s="37">
        <v>226.88</v>
      </c>
      <c r="D30" s="37">
        <v>225.85999999999999</v>
      </c>
      <c r="E30" s="38">
        <v>285.92</v>
      </c>
      <c r="F30" s="15">
        <f t="shared" si="2"/>
        <v>59.04000000000002</v>
      </c>
      <c r="G30" s="17">
        <f t="shared" si="3"/>
        <v>0.26022566995768698</v>
      </c>
      <c r="H30" s="15">
        <f t="shared" si="4"/>
        <v>60.060000000000031</v>
      </c>
      <c r="I30" s="17">
        <f t="shared" si="5"/>
        <v>0.26591693969715768</v>
      </c>
    </row>
    <row r="31" spans="1:10" ht="18" x14ac:dyDescent="0.25">
      <c r="A31" s="13"/>
      <c r="B31" s="27" t="s">
        <v>35</v>
      </c>
      <c r="C31" s="39">
        <v>6.2045940000000002</v>
      </c>
      <c r="D31" s="39">
        <v>11.5</v>
      </c>
      <c r="E31" s="40">
        <v>6.5</v>
      </c>
      <c r="F31" s="15">
        <f t="shared" si="2"/>
        <v>0.29540599999999984</v>
      </c>
      <c r="G31" s="17">
        <f t="shared" si="3"/>
        <v>4.761085092755462E-2</v>
      </c>
      <c r="H31" s="15">
        <f t="shared" si="4"/>
        <v>-5</v>
      </c>
      <c r="I31" s="17">
        <f t="shared" si="5"/>
        <v>-0.43478260869565216</v>
      </c>
      <c r="J31" s="41"/>
    </row>
    <row r="32" spans="1:10" x14ac:dyDescent="0.25">
      <c r="A32" s="42" t="s">
        <v>36</v>
      </c>
      <c r="B32" s="43"/>
      <c r="C32" s="11">
        <f>SUM(C33:C36)</f>
        <v>204.14165800000001</v>
      </c>
      <c r="D32" s="11">
        <f t="shared" ref="D32:E32" si="6">SUM(D33:D36)</f>
        <v>198.98999999999998</v>
      </c>
      <c r="E32" s="44">
        <f t="shared" si="6"/>
        <v>206.79999999999998</v>
      </c>
      <c r="F32" s="11">
        <f t="shared" si="2"/>
        <v>2.6583419999999762</v>
      </c>
      <c r="G32" s="12">
        <f t="shared" si="3"/>
        <v>1.3022045701225646E-2</v>
      </c>
      <c r="H32" s="11">
        <f t="shared" si="4"/>
        <v>7.8100000000000023</v>
      </c>
      <c r="I32" s="12">
        <f t="shared" si="5"/>
        <v>3.9248203427307921E-2</v>
      </c>
    </row>
    <row r="33" spans="1:9" x14ac:dyDescent="0.25">
      <c r="A33" s="13"/>
      <c r="B33" s="14" t="s">
        <v>37</v>
      </c>
      <c r="C33" s="15">
        <v>103.00216399999999</v>
      </c>
      <c r="D33" s="15">
        <v>98.6</v>
      </c>
      <c r="E33" s="16">
        <v>99</v>
      </c>
      <c r="F33" s="15">
        <f t="shared" si="2"/>
        <v>-4.0021639999999934</v>
      </c>
      <c r="G33" s="17">
        <f t="shared" si="3"/>
        <v>-3.8855144829772641E-2</v>
      </c>
      <c r="H33" s="15">
        <f t="shared" si="4"/>
        <v>0.40000000000000568</v>
      </c>
      <c r="I33" s="17">
        <f t="shared" si="5"/>
        <v>4.0567951318458998E-3</v>
      </c>
    </row>
    <row r="34" spans="1:9" x14ac:dyDescent="0.25">
      <c r="A34" s="13"/>
      <c r="B34" s="14" t="s">
        <v>38</v>
      </c>
      <c r="C34" s="15">
        <v>26.249725000000002</v>
      </c>
      <c r="D34" s="15">
        <v>25.5</v>
      </c>
      <c r="E34" s="16">
        <v>25.5</v>
      </c>
      <c r="F34" s="15">
        <f t="shared" si="2"/>
        <v>-0.74972500000000153</v>
      </c>
      <c r="G34" s="17">
        <f t="shared" si="3"/>
        <v>-2.8561251594064377E-2</v>
      </c>
      <c r="H34" s="28">
        <f t="shared" si="4"/>
        <v>0</v>
      </c>
      <c r="I34" s="30">
        <f t="shared" si="5"/>
        <v>0</v>
      </c>
    </row>
    <row r="35" spans="1:9" ht="18" x14ac:dyDescent="0.25">
      <c r="A35" s="13"/>
      <c r="B35" s="14" t="s">
        <v>39</v>
      </c>
      <c r="C35" s="15">
        <v>71.749769000000001</v>
      </c>
      <c r="D35" s="15">
        <v>71.75</v>
      </c>
      <c r="E35" s="16">
        <v>77.41</v>
      </c>
      <c r="F35" s="15">
        <f t="shared" si="2"/>
        <v>5.660230999999996</v>
      </c>
      <c r="G35" s="17">
        <f t="shared" si="3"/>
        <v>7.888849091625641E-2</v>
      </c>
      <c r="H35" s="15">
        <f t="shared" si="4"/>
        <v>5.6599999999999966</v>
      </c>
      <c r="I35" s="17">
        <f t="shared" si="5"/>
        <v>7.8885017421602741E-2</v>
      </c>
    </row>
    <row r="36" spans="1:9" x14ac:dyDescent="0.25">
      <c r="A36" s="13"/>
      <c r="B36" s="14" t="s">
        <v>40</v>
      </c>
      <c r="C36" s="15">
        <v>3.14</v>
      </c>
      <c r="D36" s="15">
        <v>3.14</v>
      </c>
      <c r="E36" s="16">
        <v>4.8899999999999997</v>
      </c>
      <c r="F36" s="15">
        <f t="shared" si="2"/>
        <v>1.7499999999999996</v>
      </c>
      <c r="G36" s="17">
        <f t="shared" si="3"/>
        <v>0.55732484076433109</v>
      </c>
      <c r="H36" s="28">
        <f t="shared" si="4"/>
        <v>1.7499999999999996</v>
      </c>
      <c r="I36" s="30">
        <f t="shared" si="5"/>
        <v>0.55732484076433109</v>
      </c>
    </row>
    <row r="37" spans="1:9" x14ac:dyDescent="0.25">
      <c r="A37" s="42" t="s">
        <v>41</v>
      </c>
      <c r="B37" s="45"/>
      <c r="C37" s="11">
        <f>SUM(C38:C43)</f>
        <v>575.57720799999993</v>
      </c>
      <c r="D37" s="11">
        <f t="shared" ref="D37:E37" si="7">SUM(D38:D43)</f>
        <v>486.49</v>
      </c>
      <c r="E37" s="44">
        <f t="shared" si="7"/>
        <v>523.48799999999994</v>
      </c>
      <c r="F37" s="11">
        <f t="shared" si="2"/>
        <v>-52.089207999999985</v>
      </c>
      <c r="G37" s="12">
        <f t="shared" si="3"/>
        <v>-9.0499080359693451E-2</v>
      </c>
      <c r="H37" s="11">
        <f t="shared" si="4"/>
        <v>36.997999999999934</v>
      </c>
      <c r="I37" s="12">
        <f t="shared" si="5"/>
        <v>7.6050895187979056E-2</v>
      </c>
    </row>
    <row r="38" spans="1:9" x14ac:dyDescent="0.25">
      <c r="A38" s="13"/>
      <c r="B38" s="14" t="s">
        <v>42</v>
      </c>
      <c r="C38" s="15">
        <v>89.999813000000003</v>
      </c>
      <c r="D38" s="15">
        <v>90</v>
      </c>
      <c r="E38" s="16">
        <v>90</v>
      </c>
      <c r="F38" s="15">
        <f t="shared" si="2"/>
        <v>1.8699999999682859E-4</v>
      </c>
      <c r="G38" s="17">
        <f t="shared" si="3"/>
        <v>2.0777820949120036E-6</v>
      </c>
      <c r="H38" s="28">
        <f t="shared" si="4"/>
        <v>0</v>
      </c>
      <c r="I38" s="30">
        <f t="shared" si="5"/>
        <v>0</v>
      </c>
    </row>
    <row r="39" spans="1:9" x14ac:dyDescent="0.25">
      <c r="A39" s="13"/>
      <c r="B39" s="14" t="s">
        <v>43</v>
      </c>
      <c r="C39" s="15">
        <v>30.643096</v>
      </c>
      <c r="D39" s="15">
        <v>29.65</v>
      </c>
      <c r="E39" s="16">
        <v>36.31</v>
      </c>
      <c r="F39" s="15">
        <f t="shared" si="2"/>
        <v>5.6669040000000024</v>
      </c>
      <c r="G39" s="17">
        <f t="shared" si="3"/>
        <v>0.18493248854489122</v>
      </c>
      <c r="H39" s="28">
        <f t="shared" si="4"/>
        <v>6.6600000000000037</v>
      </c>
      <c r="I39" s="30">
        <f t="shared" si="5"/>
        <v>0.224620573355818</v>
      </c>
    </row>
    <row r="40" spans="1:9" x14ac:dyDescent="0.25">
      <c r="A40" s="13"/>
      <c r="B40" s="14" t="s">
        <v>44</v>
      </c>
      <c r="C40" s="15">
        <v>5.1300629999999998</v>
      </c>
      <c r="D40" s="15">
        <v>5.95</v>
      </c>
      <c r="E40" s="16">
        <v>4.95</v>
      </c>
      <c r="F40" s="15">
        <f t="shared" si="2"/>
        <v>-0.18006299999999964</v>
      </c>
      <c r="G40" s="17">
        <f t="shared" si="3"/>
        <v>-3.5099568952661919E-2</v>
      </c>
      <c r="H40" s="28">
        <f t="shared" si="4"/>
        <v>-1</v>
      </c>
      <c r="I40" s="30">
        <f t="shared" si="5"/>
        <v>-0.16806722689075629</v>
      </c>
    </row>
    <row r="41" spans="1:9" x14ac:dyDescent="0.25">
      <c r="A41" s="13"/>
      <c r="B41" s="14" t="s">
        <v>45</v>
      </c>
      <c r="C41" s="15">
        <v>210.315157</v>
      </c>
      <c r="D41" s="15">
        <v>116.56</v>
      </c>
      <c r="E41" s="16">
        <v>114.598</v>
      </c>
      <c r="F41" s="15">
        <f t="shared" si="2"/>
        <v>-95.717157</v>
      </c>
      <c r="G41" s="17">
        <f t="shared" si="3"/>
        <v>-0.45511297599915729</v>
      </c>
      <c r="H41" s="15">
        <f t="shared" si="4"/>
        <v>-1.9620000000000033</v>
      </c>
      <c r="I41" s="17">
        <f t="shared" si="5"/>
        <v>-1.6832532601235444E-2</v>
      </c>
    </row>
    <row r="42" spans="1:9" x14ac:dyDescent="0.25">
      <c r="A42" s="13"/>
      <c r="B42" s="36" t="s">
        <v>46</v>
      </c>
      <c r="C42" s="15">
        <v>6.311782</v>
      </c>
      <c r="D42" s="15">
        <v>6.37</v>
      </c>
      <c r="E42" s="16">
        <v>7.1</v>
      </c>
      <c r="F42" s="15">
        <f t="shared" si="2"/>
        <v>0.78821799999999964</v>
      </c>
      <c r="G42" s="17">
        <f t="shared" si="3"/>
        <v>0.12488042204245958</v>
      </c>
      <c r="H42" s="15">
        <f t="shared" si="4"/>
        <v>0.72999999999999954</v>
      </c>
      <c r="I42" s="17">
        <f t="shared" si="5"/>
        <v>0.11459968602825739</v>
      </c>
    </row>
    <row r="43" spans="1:9" ht="18.75" thickBot="1" x14ac:dyDescent="0.3">
      <c r="A43" s="13"/>
      <c r="B43" s="14" t="s">
        <v>47</v>
      </c>
      <c r="C43" s="15">
        <v>233.17729700000001</v>
      </c>
      <c r="D43" s="15">
        <v>237.96</v>
      </c>
      <c r="E43" s="46">
        <v>270.52999999999997</v>
      </c>
      <c r="F43" s="15">
        <f t="shared" si="2"/>
        <v>37.352702999999963</v>
      </c>
      <c r="G43" s="17">
        <f t="shared" si="3"/>
        <v>0.16019013634933749</v>
      </c>
      <c r="H43" s="15">
        <f t="shared" si="4"/>
        <v>32.569999999999965</v>
      </c>
      <c r="I43" s="17">
        <f t="shared" si="5"/>
        <v>0.13687174315010911</v>
      </c>
    </row>
    <row r="44" spans="1:9" ht="16.5" thickTop="1" thickBot="1" x14ac:dyDescent="0.3">
      <c r="A44" s="47" t="s">
        <v>48</v>
      </c>
      <c r="B44" s="48"/>
      <c r="C44" s="49">
        <f>SUM(C7,C32,C37)</f>
        <v>1692.216326</v>
      </c>
      <c r="D44" s="49">
        <f t="shared" ref="D44:E44" si="8">SUM(D7,D32,D37)</f>
        <v>1582.74</v>
      </c>
      <c r="E44" s="50">
        <f t="shared" si="8"/>
        <v>1736.5679999999998</v>
      </c>
      <c r="F44" s="49">
        <f t="shared" si="2"/>
        <v>44.351673999999775</v>
      </c>
      <c r="G44" s="51">
        <f t="shared" si="3"/>
        <v>2.6209222378108517E-2</v>
      </c>
      <c r="H44" s="49">
        <f t="shared" si="4"/>
        <v>153.82799999999975</v>
      </c>
      <c r="I44" s="51">
        <f t="shared" si="5"/>
        <v>9.7190947344478404E-2</v>
      </c>
    </row>
    <row r="45" spans="1:9" x14ac:dyDescent="0.25">
      <c r="A45" s="59" t="s">
        <v>3</v>
      </c>
      <c r="B45" s="59"/>
      <c r="C45" s="59"/>
      <c r="D45" s="59"/>
      <c r="E45" s="52"/>
    </row>
    <row r="46" spans="1:9" x14ac:dyDescent="0.25">
      <c r="A46" s="53" t="s">
        <v>49</v>
      </c>
      <c r="B46" s="53"/>
      <c r="C46" s="53"/>
      <c r="D46" s="53"/>
      <c r="E46" s="53"/>
      <c r="F46" s="53"/>
      <c r="G46" s="53"/>
      <c r="H46" s="53"/>
      <c r="I46" s="53"/>
    </row>
    <row r="47" spans="1:9" x14ac:dyDescent="0.25">
      <c r="A47" s="53" t="s">
        <v>50</v>
      </c>
      <c r="B47" s="53"/>
      <c r="C47" s="53"/>
      <c r="D47" s="53"/>
      <c r="E47" s="53"/>
      <c r="F47" s="53"/>
      <c r="G47" s="53"/>
      <c r="H47" s="53"/>
      <c r="I47" s="53"/>
    </row>
    <row r="48" spans="1:9" ht="28.9" customHeight="1" x14ac:dyDescent="0.25">
      <c r="A48" s="53" t="s">
        <v>51</v>
      </c>
      <c r="B48" s="53"/>
      <c r="C48" s="53"/>
      <c r="D48" s="53"/>
      <c r="E48" s="53"/>
      <c r="F48" s="53"/>
      <c r="G48" s="53"/>
      <c r="H48" s="53"/>
      <c r="I48" s="53"/>
    </row>
    <row r="49" spans="1:9" x14ac:dyDescent="0.25">
      <c r="A49" s="53" t="s">
        <v>52</v>
      </c>
      <c r="B49" s="53"/>
      <c r="C49" s="53"/>
      <c r="D49" s="53"/>
      <c r="E49" s="53"/>
      <c r="F49" s="53"/>
      <c r="G49" s="53"/>
      <c r="H49" s="53"/>
      <c r="I49" s="53"/>
    </row>
    <row r="50" spans="1:9" ht="28.9" customHeight="1" x14ac:dyDescent="0.25">
      <c r="A50" s="54" t="s">
        <v>53</v>
      </c>
      <c r="B50" s="54"/>
      <c r="C50" s="54"/>
      <c r="D50" s="54"/>
      <c r="E50" s="54"/>
      <c r="F50" s="54"/>
      <c r="G50" s="54"/>
      <c r="H50" s="54"/>
      <c r="I50" s="54"/>
    </row>
    <row r="51" spans="1:9" x14ac:dyDescent="0.25">
      <c r="A51" s="54" t="s">
        <v>54</v>
      </c>
      <c r="B51" s="54"/>
      <c r="C51" s="54"/>
      <c r="D51" s="54"/>
      <c r="E51" s="54"/>
      <c r="F51" s="54"/>
      <c r="G51" s="54"/>
      <c r="H51" s="54"/>
      <c r="I51" s="54"/>
    </row>
  </sheetData>
  <mergeCells count="18">
    <mergeCell ref="A1:I1"/>
    <mergeCell ref="A2:I2"/>
    <mergeCell ref="A3:I3"/>
    <mergeCell ref="A4:B6"/>
    <mergeCell ref="C4:C6"/>
    <mergeCell ref="D4:D6"/>
    <mergeCell ref="E4:E6"/>
    <mergeCell ref="A48:I48"/>
    <mergeCell ref="A49:I49"/>
    <mergeCell ref="A50:I50"/>
    <mergeCell ref="A51:I51"/>
    <mergeCell ref="F4:I4"/>
    <mergeCell ref="F5:G5"/>
    <mergeCell ref="A7:B7"/>
    <mergeCell ref="A45:D45"/>
    <mergeCell ref="A46:I46"/>
    <mergeCell ref="A47:I47"/>
    <mergeCell ref="H5:I5"/>
  </mergeCells>
  <pageMargins left="0.7" right="0.7" top="0.75" bottom="0.75" header="0.3" footer="0.3"/>
  <ignoredErrors>
    <ignoredError sqref="C7:E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Research Infrastructure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dcterms:created xsi:type="dcterms:W3CDTF">2013-04-03T21:36:52Z</dcterms:created>
  <dcterms:modified xsi:type="dcterms:W3CDTF">2013-04-04T13:20:38Z</dcterms:modified>
</cp:coreProperties>
</file>