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0" yWindow="0" windowWidth="21360" windowHeight="7056"/>
  </bookViews>
  <sheets>
    <sheet name="NSF Summary Table" sheetId="1" r:id="rId1"/>
  </sheets>
  <definedNames>
    <definedName name="_xlnm.Print_Area" localSheetId="0">'NSF Summary Table'!$A$1:$J$26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8" i="1"/>
  <c r="C24" i="1"/>
  <c r="H9" i="1"/>
  <c r="H18" i="1"/>
  <c r="H24" i="1"/>
  <c r="I24" i="1"/>
  <c r="J24" i="1"/>
  <c r="D9" i="1"/>
  <c r="D18" i="1"/>
  <c r="D24" i="1"/>
  <c r="G24" i="1"/>
  <c r="E24" i="1"/>
  <c r="F24" i="1"/>
  <c r="B9" i="1"/>
  <c r="B18" i="1"/>
  <c r="B24" i="1"/>
  <c r="I23" i="1"/>
  <c r="J23" i="1"/>
  <c r="G23" i="1"/>
  <c r="E23" i="1"/>
  <c r="F23" i="1"/>
  <c r="I22" i="1"/>
  <c r="J22" i="1"/>
  <c r="G22" i="1"/>
  <c r="E22" i="1"/>
  <c r="F22" i="1"/>
  <c r="I21" i="1"/>
  <c r="J21" i="1"/>
  <c r="G21" i="1"/>
  <c r="E21" i="1"/>
  <c r="F21" i="1"/>
  <c r="I20" i="1"/>
  <c r="J20" i="1"/>
  <c r="G20" i="1"/>
  <c r="E20" i="1"/>
  <c r="F20" i="1"/>
  <c r="I19" i="1"/>
  <c r="J19" i="1"/>
  <c r="G19" i="1"/>
  <c r="E19" i="1"/>
  <c r="F19" i="1"/>
  <c r="I18" i="1"/>
  <c r="J18" i="1"/>
  <c r="G18" i="1"/>
  <c r="E18" i="1"/>
  <c r="F18" i="1"/>
  <c r="I17" i="1"/>
  <c r="J17" i="1"/>
  <c r="G17" i="1"/>
  <c r="E17" i="1"/>
  <c r="F17" i="1"/>
  <c r="I16" i="1"/>
  <c r="J16" i="1"/>
  <c r="G16" i="1"/>
  <c r="E16" i="1"/>
  <c r="F16" i="1"/>
  <c r="I15" i="1"/>
  <c r="J15" i="1"/>
  <c r="G15" i="1"/>
  <c r="E15" i="1"/>
  <c r="F15" i="1"/>
  <c r="I14" i="1"/>
  <c r="J14" i="1"/>
  <c r="G14" i="1"/>
  <c r="E14" i="1"/>
  <c r="F14" i="1"/>
  <c r="I13" i="1"/>
  <c r="J13" i="1"/>
  <c r="G13" i="1"/>
  <c r="E13" i="1"/>
  <c r="F13" i="1"/>
  <c r="I12" i="1"/>
  <c r="J12" i="1"/>
  <c r="G12" i="1"/>
  <c r="E12" i="1"/>
  <c r="F12" i="1"/>
  <c r="I11" i="1"/>
  <c r="J11" i="1"/>
  <c r="G11" i="1"/>
  <c r="E11" i="1"/>
  <c r="F11" i="1"/>
  <c r="I10" i="1"/>
  <c r="J10" i="1"/>
  <c r="G10" i="1"/>
  <c r="E10" i="1"/>
  <c r="F10" i="1"/>
  <c r="I9" i="1"/>
  <c r="J9" i="1"/>
  <c r="G9" i="1"/>
  <c r="E9" i="1"/>
  <c r="F9" i="1"/>
  <c r="I8" i="1"/>
  <c r="J8" i="1"/>
  <c r="G8" i="1"/>
  <c r="E8" i="1"/>
  <c r="F8" i="1"/>
  <c r="I7" i="1"/>
  <c r="J7" i="1"/>
  <c r="G7" i="1"/>
  <c r="E7" i="1"/>
  <c r="F7" i="1"/>
</calcChain>
</file>

<file path=xl/sharedStrings.xml><?xml version="1.0" encoding="utf-8"?>
<sst xmlns="http://schemas.openxmlformats.org/spreadsheetml/2006/main" count="35" uniqueCount="33">
  <si>
    <t xml:space="preserve">National Science Foundation
Summary Tables  </t>
  </si>
  <si>
    <t>(Dollars in Millions)</t>
  </si>
  <si>
    <t>FY 2016
Estimate</t>
  </si>
  <si>
    <t>NSF by Account</t>
  </si>
  <si>
    <t>Amount</t>
  </si>
  <si>
    <t>Percent</t>
  </si>
  <si>
    <t>BIO</t>
  </si>
  <si>
    <t>CISE</t>
  </si>
  <si>
    <t>ENG</t>
  </si>
  <si>
    <t>Eng Programs</t>
  </si>
  <si>
    <t>SBIR/STTR</t>
  </si>
  <si>
    <t>GEO</t>
  </si>
  <si>
    <t>MPS</t>
  </si>
  <si>
    <t>SBE</t>
  </si>
  <si>
    <t>OISE</t>
  </si>
  <si>
    <t>IA</t>
  </si>
  <si>
    <t>U.S. Arctic Research Commission</t>
  </si>
  <si>
    <t>Research &amp; Related Activities</t>
  </si>
  <si>
    <t>Education &amp; Human Resources</t>
  </si>
  <si>
    <t>Major Research Equipment &amp; 
   Facilities Construction</t>
  </si>
  <si>
    <t>Agency Operations &amp; Award 
   Management</t>
  </si>
  <si>
    <t>National Science Board</t>
  </si>
  <si>
    <t>Office of Inspector General</t>
  </si>
  <si>
    <t>Total, NSF</t>
  </si>
  <si>
    <t>Totals may not add due to rounding.</t>
  </si>
  <si>
    <t>FY 2017 Budget Request to Congress</t>
  </si>
  <si>
    <t>FY 2015
Actual</t>
  </si>
  <si>
    <t>FY 2017
Request (Discretionary)</t>
  </si>
  <si>
    <t>FY 2017 Request Discretionary over
FY 2016 Estimate</t>
  </si>
  <si>
    <r>
      <t>FY 2017
Request  (Mandatory)</t>
    </r>
    <r>
      <rPr>
        <b/>
        <vertAlign val="superscript"/>
        <sz val="11"/>
        <color theme="1"/>
        <rFont val="Arial"/>
        <family val="2"/>
      </rPr>
      <t>1</t>
    </r>
  </si>
  <si>
    <t>FY 2017
Request</t>
  </si>
  <si>
    <t>FY 2017 Request change over
FY 2016 Estimate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</si>
  <si>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Includes only new mandatory funding.  Excludes H1-B Non-Immigrant Petitioner mandatory funds.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</si>
</sst>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i/>
      <sz val="10"/>
      <color theme="1"/>
      <name val="Arial"/>
      <family val="2"/>
    </font>
    <font>
      <b/>
      <sz val="11"/>
      <color indexed="8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3" fillId="0" borderId="0" xfId="0" applyFont="1" applyFill="1"/>
    <xf numFmtId="0" fontId="1" fillId="0" borderId="0" xfId="1" applyFont="1" applyFill="1"/>
    <xf numFmtId="165" fontId="3" fillId="0" borderId="5" xfId="1" applyNumberFormat="1" applyFont="1" applyFill="1" applyBorder="1" applyAlignment="1" applyProtection="1">
      <alignment horizontal="right" vertical="top" wrapText="1" readingOrder="1"/>
      <protection locked="0"/>
    </xf>
    <xf numFmtId="165" fontId="7" fillId="0" borderId="5" xfId="1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7" xfId="1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5" xfId="1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9" xfId="1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11" xfId="1" applyFont="1" applyFill="1" applyBorder="1" applyAlignment="1" applyProtection="1">
      <alignment vertical="top" wrapText="1" readingOrder="1"/>
      <protection locked="0"/>
    </xf>
    <xf numFmtId="0" fontId="3" fillId="0" borderId="4" xfId="1" applyFont="1" applyFill="1" applyBorder="1" applyAlignment="1" applyProtection="1">
      <alignment vertical="top" wrapText="1" readingOrder="1"/>
      <protection locked="0"/>
    </xf>
    <xf numFmtId="0" fontId="3" fillId="0" borderId="2" xfId="1" applyFont="1" applyFill="1" applyBorder="1" applyAlignment="1" applyProtection="1">
      <alignment wrapText="1" readingOrder="1"/>
      <protection locked="0"/>
    </xf>
    <xf numFmtId="0" fontId="7" fillId="0" borderId="4" xfId="1" applyFont="1" applyFill="1" applyBorder="1" applyAlignment="1" applyProtection="1">
      <alignment horizontal="left" vertical="top" wrapText="1" indent="1" readingOrder="1"/>
      <protection locked="0"/>
    </xf>
    <xf numFmtId="0" fontId="5" fillId="0" borderId="6" xfId="1" applyFont="1" applyFill="1" applyBorder="1" applyAlignment="1" applyProtection="1">
      <alignment vertical="top" wrapText="1" readingOrder="1"/>
      <protection locked="0"/>
    </xf>
    <xf numFmtId="0" fontId="5" fillId="0" borderId="4" xfId="1" applyFont="1" applyFill="1" applyBorder="1" applyAlignment="1" applyProtection="1">
      <alignment vertical="top" wrapText="1" readingOrder="1"/>
      <protection locked="0"/>
    </xf>
    <xf numFmtId="0" fontId="5" fillId="0" borderId="8" xfId="1" applyFont="1" applyFill="1" applyBorder="1" applyAlignment="1" applyProtection="1">
      <alignment vertical="top" wrapText="1" readingOrder="1"/>
      <protection locked="0"/>
    </xf>
    <xf numFmtId="0" fontId="5" fillId="0" borderId="13" xfId="1" applyFont="1" applyFill="1" applyBorder="1" applyAlignment="1" applyProtection="1">
      <alignment horizontal="right" vertical="top" wrapText="1" readingOrder="1"/>
      <protection locked="0"/>
    </xf>
    <xf numFmtId="0" fontId="5" fillId="0" borderId="2" xfId="1" applyFont="1" applyFill="1" applyBorder="1" applyAlignment="1" applyProtection="1">
      <alignment vertical="center" wrapText="1" readingOrder="1"/>
      <protection locked="0"/>
    </xf>
    <xf numFmtId="165" fontId="5" fillId="0" borderId="3" xfId="1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0" xfId="2" applyNumberFormat="1" applyFont="1" applyFill="1" applyBorder="1" applyAlignment="1" applyProtection="1">
      <alignment wrapText="1" readingOrder="1"/>
      <protection locked="0"/>
    </xf>
    <xf numFmtId="166" fontId="6" fillId="0" borderId="0" xfId="2" applyNumberFormat="1" applyFont="1" applyFill="1" applyBorder="1" applyAlignment="1" applyProtection="1">
      <alignment wrapText="1" readingOrder="1"/>
      <protection locked="0"/>
    </xf>
    <xf numFmtId="166" fontId="7" fillId="0" borderId="0" xfId="1" applyNumberFormat="1" applyFont="1" applyFill="1" applyBorder="1" applyAlignment="1" applyProtection="1">
      <alignment wrapText="1" readingOrder="1"/>
      <protection locked="0"/>
    </xf>
    <xf numFmtId="166" fontId="6" fillId="0" borderId="14" xfId="2" applyNumberFormat="1" applyFont="1" applyFill="1" applyBorder="1" applyAlignment="1" applyProtection="1">
      <alignment wrapText="1" readingOrder="1"/>
      <protection locked="0"/>
    </xf>
    <xf numFmtId="164" fontId="8" fillId="0" borderId="0" xfId="2" applyNumberFormat="1" applyFont="1" applyFill="1" applyBorder="1" applyAlignment="1" applyProtection="1">
      <alignment vertical="top" wrapText="1" readingOrder="1"/>
      <protection locked="0"/>
    </xf>
    <xf numFmtId="164" fontId="8" fillId="0" borderId="15" xfId="2" applyNumberFormat="1" applyFont="1" applyFill="1" applyBorder="1" applyAlignment="1" applyProtection="1">
      <alignment vertical="top" wrapText="1" readingOrder="1"/>
      <protection locked="0"/>
    </xf>
    <xf numFmtId="164" fontId="8" fillId="0" borderId="1" xfId="2" applyNumberFormat="1" applyFont="1" applyFill="1" applyBorder="1" applyAlignment="1" applyProtection="1">
      <alignment vertical="center" wrapText="1" readingOrder="1"/>
      <protection locked="0"/>
    </xf>
    <xf numFmtId="0" fontId="5" fillId="0" borderId="16" xfId="1" applyFont="1" applyFill="1" applyBorder="1" applyAlignment="1" applyProtection="1">
      <alignment horizontal="right" vertical="top" wrapText="1" readingOrder="1"/>
      <protection locked="0"/>
    </xf>
    <xf numFmtId="164" fontId="3" fillId="0" borderId="0" xfId="1" applyNumberFormat="1" applyFont="1" applyFill="1" applyBorder="1" applyAlignment="1" applyProtection="1">
      <alignment vertical="top" wrapText="1" readingOrder="1"/>
      <protection locked="0"/>
    </xf>
    <xf numFmtId="166" fontId="3" fillId="0" borderId="0" xfId="1" applyNumberFormat="1" applyFont="1" applyFill="1" applyBorder="1" applyAlignment="1" applyProtection="1">
      <alignment vertical="top" wrapText="1" readingOrder="1"/>
      <protection locked="0"/>
    </xf>
    <xf numFmtId="166" fontId="7" fillId="0" borderId="0" xfId="1" applyNumberFormat="1" applyFont="1" applyFill="1" applyBorder="1" applyAlignment="1" applyProtection="1">
      <alignment vertical="top" wrapText="1" readingOrder="1"/>
      <protection locked="0"/>
    </xf>
    <xf numFmtId="164" fontId="5" fillId="0" borderId="17" xfId="1" applyNumberFormat="1" applyFont="1" applyFill="1" applyBorder="1" applyAlignment="1" applyProtection="1">
      <alignment vertical="top" wrapText="1" readingOrder="1"/>
      <protection locked="0"/>
    </xf>
    <xf numFmtId="164" fontId="5" fillId="0" borderId="0" xfId="1" applyNumberFormat="1" applyFont="1" applyFill="1" applyBorder="1" applyAlignment="1" applyProtection="1">
      <alignment vertical="top" wrapText="1" readingOrder="1"/>
      <protection locked="0"/>
    </xf>
    <xf numFmtId="164" fontId="5" fillId="0" borderId="15" xfId="1" applyNumberFormat="1" applyFont="1" applyFill="1" applyBorder="1" applyAlignment="1" applyProtection="1">
      <alignment vertical="top" wrapText="1" readingOrder="1"/>
      <protection locked="0"/>
    </xf>
    <xf numFmtId="164" fontId="5" fillId="0" borderId="1" xfId="1" applyNumberFormat="1" applyFont="1" applyFill="1" applyBorder="1" applyAlignment="1" applyProtection="1">
      <alignment vertical="center" wrapText="1" readingOrder="1"/>
      <protection locked="0"/>
    </xf>
    <xf numFmtId="164" fontId="6" fillId="0" borderId="10" xfId="2" applyNumberFormat="1" applyFont="1" applyFill="1" applyBorder="1" applyAlignment="1" applyProtection="1">
      <alignment vertical="top" wrapText="1" readingOrder="1"/>
      <protection locked="0"/>
    </xf>
    <xf numFmtId="166" fontId="6" fillId="0" borderId="0" xfId="2" applyNumberFormat="1" applyFont="1" applyFill="1" applyBorder="1" applyAlignment="1" applyProtection="1">
      <alignment vertical="top" wrapText="1" readingOrder="1"/>
      <protection locked="0"/>
    </xf>
    <xf numFmtId="166" fontId="6" fillId="0" borderId="14" xfId="2" applyNumberFormat="1" applyFont="1" applyFill="1" applyBorder="1" applyAlignment="1" applyProtection="1">
      <alignment vertical="top" wrapText="1" readingOrder="1"/>
      <protection locked="0"/>
    </xf>
    <xf numFmtId="164" fontId="6" fillId="0" borderId="18" xfId="2" applyNumberFormat="1" applyFont="1" applyFill="1" applyBorder="1" applyAlignment="1" applyProtection="1">
      <alignment vertical="top" wrapText="1" readingOrder="1"/>
      <protection locked="0"/>
    </xf>
    <xf numFmtId="166" fontId="6" fillId="0" borderId="19" xfId="2" applyNumberFormat="1" applyFont="1" applyFill="1" applyBorder="1" applyAlignment="1" applyProtection="1">
      <alignment vertical="top" wrapText="1" readingOrder="1"/>
      <protection locked="0"/>
    </xf>
    <xf numFmtId="166" fontId="7" fillId="0" borderId="19" xfId="1" applyNumberFormat="1" applyFont="1" applyFill="1" applyBorder="1" applyAlignment="1" applyProtection="1">
      <alignment vertical="top" wrapText="1" readingOrder="1"/>
      <protection locked="0"/>
    </xf>
    <xf numFmtId="166" fontId="6" fillId="0" borderId="21" xfId="2" applyNumberFormat="1" applyFont="1" applyFill="1" applyBorder="1" applyAlignment="1" applyProtection="1">
      <alignment vertical="top" wrapText="1" readingOrder="1"/>
      <protection locked="0"/>
    </xf>
    <xf numFmtId="164" fontId="8" fillId="0" borderId="19" xfId="2" applyNumberFormat="1" applyFont="1" applyFill="1" applyBorder="1" applyAlignment="1" applyProtection="1">
      <alignment vertical="top" wrapText="1" readingOrder="1"/>
      <protection locked="0"/>
    </xf>
    <xf numFmtId="164" fontId="8" fillId="0" borderId="22" xfId="2" applyNumberFormat="1" applyFont="1" applyFill="1" applyBorder="1" applyAlignment="1" applyProtection="1">
      <alignment vertical="top" wrapText="1" readingOrder="1"/>
      <protection locked="0"/>
    </xf>
    <xf numFmtId="164" fontId="8" fillId="0" borderId="20" xfId="2" applyNumberFormat="1" applyFont="1" applyFill="1" applyBorder="1" applyAlignment="1" applyProtection="1">
      <alignment vertical="center" wrapText="1" readingOrder="1"/>
      <protection locked="0"/>
    </xf>
    <xf numFmtId="164" fontId="6" fillId="0" borderId="19" xfId="2" applyNumberFormat="1" applyFont="1" applyFill="1" applyBorder="1" applyAlignment="1" applyProtection="1">
      <alignment vertical="top" wrapText="1" readingOrder="1"/>
      <protection locked="0"/>
    </xf>
    <xf numFmtId="164" fontId="6" fillId="0" borderId="0" xfId="2" applyNumberFormat="1" applyFont="1" applyFill="1" applyBorder="1" applyAlignment="1" applyProtection="1">
      <alignment vertical="top" wrapText="1" readingOrder="1"/>
      <protection locked="0"/>
    </xf>
    <xf numFmtId="0" fontId="5" fillId="0" borderId="23" xfId="1" applyFont="1" applyFill="1" applyBorder="1" applyAlignment="1" applyProtection="1">
      <alignment horizontal="right" vertical="top" wrapText="1" readingOrder="1"/>
      <protection locked="0"/>
    </xf>
    <xf numFmtId="165" fontId="3" fillId="0" borderId="19" xfId="1" applyNumberFormat="1" applyFont="1" applyFill="1" applyBorder="1" applyAlignment="1" applyProtection="1">
      <alignment horizontal="right" vertical="top" wrapText="1" readingOrder="1"/>
      <protection locked="0"/>
    </xf>
    <xf numFmtId="165" fontId="7" fillId="0" borderId="19" xfId="1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4" xfId="1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19" xfId="1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2" xfId="1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0" xfId="1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0" xfId="0" applyFont="1" applyFill="1" applyAlignment="1">
      <alignment vertical="top" wrapText="1"/>
    </xf>
    <xf numFmtId="0" fontId="9" fillId="0" borderId="10" xfId="1" applyFont="1" applyFill="1" applyBorder="1"/>
    <xf numFmtId="0" fontId="5" fillId="0" borderId="10" xfId="1" applyFont="1" applyFill="1" applyBorder="1" applyAlignment="1" applyProtection="1">
      <alignment horizontal="right" wrapText="1" readingOrder="1"/>
      <protection locked="0"/>
    </xf>
    <xf numFmtId="0" fontId="5" fillId="0" borderId="0" xfId="1" applyFont="1" applyFill="1" applyBorder="1" applyAlignment="1" applyProtection="1">
      <alignment horizontal="right" wrapText="1" readingOrder="1"/>
      <protection locked="0"/>
    </xf>
    <xf numFmtId="0" fontId="5" fillId="0" borderId="1" xfId="1" applyFont="1" applyFill="1" applyBorder="1" applyAlignment="1" applyProtection="1">
      <alignment horizontal="right" wrapText="1" readingOrder="1"/>
      <protection locked="0"/>
    </xf>
    <xf numFmtId="0" fontId="5" fillId="0" borderId="10" xfId="1" applyFont="1" applyFill="1" applyBorder="1" applyAlignment="1" applyProtection="1">
      <alignment horizontal="center" vertical="center" wrapText="1" readingOrder="1"/>
      <protection locked="0"/>
    </xf>
    <xf numFmtId="0" fontId="5" fillId="0" borderId="12" xfId="1" applyFont="1" applyFill="1" applyBorder="1" applyAlignment="1" applyProtection="1">
      <alignment horizontal="center" vertical="center" wrapText="1" readingOrder="1"/>
      <protection locked="0"/>
    </xf>
    <xf numFmtId="0" fontId="5" fillId="0" borderId="0" xfId="1" applyFont="1" applyFill="1" applyBorder="1" applyAlignment="1" applyProtection="1">
      <alignment horizontal="center" vertical="center" wrapText="1" readingOrder="1"/>
      <protection locked="0"/>
    </xf>
    <xf numFmtId="0" fontId="5" fillId="0" borderId="5" xfId="1" applyFont="1" applyFill="1" applyBorder="1" applyAlignment="1" applyProtection="1">
      <alignment horizontal="center" vertical="center" wrapText="1" readingOrder="1"/>
      <protection locked="0"/>
    </xf>
    <xf numFmtId="0" fontId="2" fillId="0" borderId="0" xfId="1" applyFont="1" applyFill="1" applyAlignment="1" applyProtection="1">
      <alignment horizontal="center" vertical="top" wrapText="1" readingOrder="1"/>
      <protection locked="0"/>
    </xf>
    <xf numFmtId="0" fontId="4" fillId="0" borderId="1" xfId="1" applyFont="1" applyFill="1" applyBorder="1" applyAlignment="1" applyProtection="1">
      <alignment horizontal="center" vertical="top" wrapText="1" readingOrder="1"/>
      <protection locked="0"/>
    </xf>
    <xf numFmtId="0" fontId="5" fillId="0" borderId="18" xfId="1" applyFont="1" applyFill="1" applyBorder="1" applyAlignment="1" applyProtection="1">
      <alignment horizontal="right" wrapText="1" readingOrder="1"/>
      <protection locked="0"/>
    </xf>
    <xf numFmtId="0" fontId="5" fillId="0" borderId="19" xfId="1" applyFont="1" applyFill="1" applyBorder="1" applyAlignment="1" applyProtection="1">
      <alignment horizontal="right" wrapText="1" readingOrder="1"/>
      <protection locked="0"/>
    </xf>
    <xf numFmtId="0" fontId="5" fillId="0" borderId="20" xfId="1" applyFont="1" applyFill="1" applyBorder="1" applyAlignment="1" applyProtection="1">
      <alignment horizontal="right" wrapText="1" readingOrder="1"/>
      <protection locked="0"/>
    </xf>
    <xf numFmtId="0" fontId="5" fillId="0" borderId="18" xfId="1" applyFont="1" applyFill="1" applyBorder="1" applyAlignment="1" applyProtection="1">
      <alignment horizontal="center" vertical="center" wrapText="1" readingOrder="1"/>
      <protection locked="0"/>
    </xf>
    <xf numFmtId="0" fontId="5" fillId="0" borderId="19" xfId="1" applyFont="1" applyFill="1" applyBorder="1" applyAlignment="1" applyProtection="1">
      <alignment horizontal="center" vertical="center" wrapText="1" readingOrder="1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tabSelected="1" zoomScaleNormal="100" workbookViewId="0">
      <selection activeCell="L7" sqref="L7"/>
    </sheetView>
  </sheetViews>
  <sheetFormatPr defaultColWidth="8.88671875" defaultRowHeight="13.8" x14ac:dyDescent="0.25"/>
  <cols>
    <col min="1" max="1" width="34.44140625" style="1" customWidth="1"/>
    <col min="2" max="2" width="10.77734375" style="1" customWidth="1"/>
    <col min="3" max="3" width="10.88671875" style="1" customWidth="1"/>
    <col min="4" max="4" width="15.77734375" style="1" customWidth="1"/>
    <col min="5" max="6" width="10" style="1" customWidth="1"/>
    <col min="7" max="7" width="13.33203125" style="1" customWidth="1"/>
    <col min="8" max="8" width="10.33203125" style="1" customWidth="1"/>
    <col min="9" max="10" width="9.6640625" style="1" customWidth="1"/>
    <col min="11" max="16384" width="8.88671875" style="1"/>
  </cols>
  <sheetData>
    <row r="1" spans="1:11" ht="30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1" ht="15.6" x14ac:dyDescent="0.25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</row>
    <row r="3" spans="1:11" ht="14.4" thickBot="1" x14ac:dyDescent="0.3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</row>
    <row r="4" spans="1:11" ht="22.8" customHeight="1" x14ac:dyDescent="0.25">
      <c r="A4" s="8"/>
      <c r="B4" s="54" t="s">
        <v>26</v>
      </c>
      <c r="C4" s="54" t="s">
        <v>2</v>
      </c>
      <c r="D4" s="63" t="s">
        <v>27</v>
      </c>
      <c r="E4" s="57" t="s">
        <v>28</v>
      </c>
      <c r="F4" s="66"/>
      <c r="G4" s="54" t="s">
        <v>29</v>
      </c>
      <c r="H4" s="63" t="s">
        <v>30</v>
      </c>
      <c r="I4" s="57" t="s">
        <v>31</v>
      </c>
      <c r="J4" s="58"/>
    </row>
    <row r="5" spans="1:11" ht="22.2" customHeight="1" x14ac:dyDescent="0.25">
      <c r="A5" s="9"/>
      <c r="B5" s="55"/>
      <c r="C5" s="55"/>
      <c r="D5" s="64"/>
      <c r="E5" s="59"/>
      <c r="F5" s="67"/>
      <c r="G5" s="55"/>
      <c r="H5" s="64"/>
      <c r="I5" s="59"/>
      <c r="J5" s="60"/>
    </row>
    <row r="6" spans="1:11" ht="14.4" thickBot="1" x14ac:dyDescent="0.3">
      <c r="A6" s="10" t="s">
        <v>3</v>
      </c>
      <c r="B6" s="56"/>
      <c r="C6" s="56"/>
      <c r="D6" s="65"/>
      <c r="E6" s="25" t="s">
        <v>4</v>
      </c>
      <c r="F6" s="45" t="s">
        <v>5</v>
      </c>
      <c r="G6" s="56"/>
      <c r="H6" s="65"/>
      <c r="I6" s="25" t="s">
        <v>4</v>
      </c>
      <c r="J6" s="15" t="s">
        <v>5</v>
      </c>
      <c r="K6" s="2"/>
    </row>
    <row r="7" spans="1:11" x14ac:dyDescent="0.25">
      <c r="A7" s="9" t="s">
        <v>6</v>
      </c>
      <c r="B7" s="18">
        <v>736.19171700000004</v>
      </c>
      <c r="C7" s="33">
        <v>744.16800000000001</v>
      </c>
      <c r="D7" s="43">
        <v>745.73</v>
      </c>
      <c r="E7" s="26">
        <f>D7-C7</f>
        <v>1.5620000000000118</v>
      </c>
      <c r="F7" s="46">
        <f>IF(C7=0,"N/A",E7/C7)</f>
        <v>2.0989884004687272E-3</v>
      </c>
      <c r="G7" s="44">
        <f>H7-D7</f>
        <v>44.789999999999964</v>
      </c>
      <c r="H7" s="36">
        <v>790.52</v>
      </c>
      <c r="I7" s="26">
        <f t="shared" ref="I7:I24" si="0">H7-C7</f>
        <v>46.351999999999975</v>
      </c>
      <c r="J7" s="3">
        <f t="shared" ref="J7:J24" si="1">IF(C7=0,"N/A",I7/C7)</f>
        <v>6.2287010460003622E-2</v>
      </c>
    </row>
    <row r="8" spans="1:11" x14ac:dyDescent="0.25">
      <c r="A8" s="9" t="s">
        <v>7</v>
      </c>
      <c r="B8" s="19">
        <v>932.98354400000005</v>
      </c>
      <c r="C8" s="34">
        <v>935.82</v>
      </c>
      <c r="D8" s="37">
        <v>938.43</v>
      </c>
      <c r="E8" s="27">
        <f t="shared" ref="E8:E24" si="2">D8-C8</f>
        <v>2.6099999999999</v>
      </c>
      <c r="F8" s="46">
        <f t="shared" ref="F8:F24" si="3">IF(C8=0,"N/A",E8/C8)</f>
        <v>2.7889978842083945E-3</v>
      </c>
      <c r="G8" s="34">
        <f t="shared" ref="G8:G24" si="4">H8-D8</f>
        <v>56.370000000000005</v>
      </c>
      <c r="H8" s="37">
        <v>994.8</v>
      </c>
      <c r="I8" s="27">
        <f t="shared" si="0"/>
        <v>58.979999999999905</v>
      </c>
      <c r="J8" s="3">
        <f t="shared" si="1"/>
        <v>6.3024940693723053E-2</v>
      </c>
    </row>
    <row r="9" spans="1:11" x14ac:dyDescent="0.25">
      <c r="A9" s="9" t="s">
        <v>8</v>
      </c>
      <c r="B9" s="19">
        <f>SUM(B10:B11)</f>
        <v>923.52851499999997</v>
      </c>
      <c r="C9" s="34">
        <f t="shared" ref="C9:H9" si="5">SUM(C10:C11)</f>
        <v>916.19</v>
      </c>
      <c r="D9" s="37">
        <f t="shared" si="5"/>
        <v>946.41</v>
      </c>
      <c r="E9" s="27">
        <f t="shared" si="2"/>
        <v>30.219999999999914</v>
      </c>
      <c r="F9" s="46">
        <f t="shared" si="3"/>
        <v>3.2984424628079233E-2</v>
      </c>
      <c r="G9" s="34">
        <f t="shared" si="4"/>
        <v>56.32000000000005</v>
      </c>
      <c r="H9" s="37">
        <f t="shared" si="5"/>
        <v>1002.73</v>
      </c>
      <c r="I9" s="27">
        <f t="shared" si="0"/>
        <v>86.539999999999964</v>
      </c>
      <c r="J9" s="3">
        <f t="shared" si="1"/>
        <v>9.4456390050098732E-2</v>
      </c>
    </row>
    <row r="10" spans="1:11" x14ac:dyDescent="0.25">
      <c r="A10" s="11" t="s">
        <v>9</v>
      </c>
      <c r="B10" s="20">
        <v>746.41851499999996</v>
      </c>
      <c r="C10" s="28">
        <v>727.63000000000011</v>
      </c>
      <c r="D10" s="38">
        <v>744.74</v>
      </c>
      <c r="E10" s="28">
        <f t="shared" si="2"/>
        <v>17.1099999999999</v>
      </c>
      <c r="F10" s="47">
        <f t="shared" si="3"/>
        <v>2.3514698404408695E-2</v>
      </c>
      <c r="G10" s="28">
        <f t="shared" si="4"/>
        <v>44.730000000000018</v>
      </c>
      <c r="H10" s="38">
        <v>789.47</v>
      </c>
      <c r="I10" s="28">
        <f t="shared" si="0"/>
        <v>61.839999999999918</v>
      </c>
      <c r="J10" s="4">
        <f t="shared" si="1"/>
        <v>8.4988249522421982E-2</v>
      </c>
    </row>
    <row r="11" spans="1:11" x14ac:dyDescent="0.25">
      <c r="A11" s="11" t="s">
        <v>10</v>
      </c>
      <c r="B11" s="20">
        <v>177.11</v>
      </c>
      <c r="C11" s="28">
        <v>188.56</v>
      </c>
      <c r="D11" s="38">
        <v>201.67</v>
      </c>
      <c r="E11" s="28">
        <f t="shared" si="2"/>
        <v>13.109999999999985</v>
      </c>
      <c r="F11" s="47">
        <f t="shared" si="3"/>
        <v>6.9526941026728808E-2</v>
      </c>
      <c r="G11" s="28">
        <f t="shared" si="4"/>
        <v>11.590000000000003</v>
      </c>
      <c r="H11" s="38">
        <v>213.26</v>
      </c>
      <c r="I11" s="28">
        <f t="shared" si="0"/>
        <v>24.699999999999989</v>
      </c>
      <c r="J11" s="4">
        <f t="shared" si="1"/>
        <v>0.13099278744166307</v>
      </c>
    </row>
    <row r="12" spans="1:11" x14ac:dyDescent="0.25">
      <c r="A12" s="9" t="s">
        <v>11</v>
      </c>
      <c r="B12" s="19">
        <v>1319.039853</v>
      </c>
      <c r="C12" s="34">
        <v>1318.5350000000001</v>
      </c>
      <c r="D12" s="37">
        <v>1319.56</v>
      </c>
      <c r="E12" s="27">
        <f t="shared" si="2"/>
        <v>1.0249999999998636</v>
      </c>
      <c r="F12" s="46">
        <f t="shared" si="3"/>
        <v>7.7737792322529438E-4</v>
      </c>
      <c r="G12" s="34">
        <f t="shared" si="4"/>
        <v>79.269999999999982</v>
      </c>
      <c r="H12" s="37">
        <v>1398.83</v>
      </c>
      <c r="I12" s="27">
        <f>H12-C12+0.01</f>
        <v>80.304999999999851</v>
      </c>
      <c r="J12" s="3">
        <f t="shared" si="1"/>
        <v>6.0904716219137033E-2</v>
      </c>
    </row>
    <row r="13" spans="1:11" x14ac:dyDescent="0.25">
      <c r="A13" s="9" t="s">
        <v>12</v>
      </c>
      <c r="B13" s="19">
        <v>1376.3207440000001</v>
      </c>
      <c r="C13" s="34">
        <v>1349.15</v>
      </c>
      <c r="D13" s="37">
        <v>1355.06</v>
      </c>
      <c r="E13" s="27">
        <f t="shared" si="2"/>
        <v>5.9099999999998545</v>
      </c>
      <c r="F13" s="46">
        <f t="shared" si="3"/>
        <v>4.3805358929695391E-3</v>
      </c>
      <c r="G13" s="34">
        <f t="shared" si="4"/>
        <v>81.3900000000001</v>
      </c>
      <c r="H13" s="37">
        <v>1436.45</v>
      </c>
      <c r="I13" s="27">
        <f t="shared" si="0"/>
        <v>87.299999999999955</v>
      </c>
      <c r="J13" s="3">
        <f t="shared" si="1"/>
        <v>6.4707408368231814E-2</v>
      </c>
    </row>
    <row r="14" spans="1:11" x14ac:dyDescent="0.25">
      <c r="A14" s="9" t="s">
        <v>13</v>
      </c>
      <c r="B14" s="19">
        <v>276.18642699999998</v>
      </c>
      <c r="C14" s="34">
        <v>272.2</v>
      </c>
      <c r="D14" s="37">
        <v>272.41000000000003</v>
      </c>
      <c r="E14" s="27">
        <f t="shared" si="2"/>
        <v>0.21000000000003638</v>
      </c>
      <c r="F14" s="46">
        <f t="shared" si="3"/>
        <v>7.7149155033077294E-4</v>
      </c>
      <c r="G14" s="34">
        <f t="shared" si="4"/>
        <v>16.359999999999957</v>
      </c>
      <c r="H14" s="37">
        <v>288.77</v>
      </c>
      <c r="I14" s="27">
        <f t="shared" si="0"/>
        <v>16.569999999999993</v>
      </c>
      <c r="J14" s="3">
        <f t="shared" si="1"/>
        <v>6.0874357090374705E-2</v>
      </c>
    </row>
    <row r="15" spans="1:11" x14ac:dyDescent="0.25">
      <c r="A15" s="9" t="s">
        <v>14</v>
      </c>
      <c r="B15" s="19">
        <v>48.456296000000002</v>
      </c>
      <c r="C15" s="34">
        <v>49.1</v>
      </c>
      <c r="D15" s="37">
        <v>49.1</v>
      </c>
      <c r="E15" s="27">
        <f t="shared" si="2"/>
        <v>0</v>
      </c>
      <c r="F15" s="46">
        <f t="shared" si="3"/>
        <v>0</v>
      </c>
      <c r="G15" s="34">
        <f t="shared" si="4"/>
        <v>2.9499999999999957</v>
      </c>
      <c r="H15" s="37">
        <v>52.05</v>
      </c>
      <c r="I15" s="27">
        <f t="shared" si="0"/>
        <v>2.9499999999999957</v>
      </c>
      <c r="J15" s="3">
        <f t="shared" si="1"/>
        <v>6.0081466395111929E-2</v>
      </c>
    </row>
    <row r="16" spans="1:11" x14ac:dyDescent="0.25">
      <c r="A16" s="9" t="s">
        <v>15</v>
      </c>
      <c r="B16" s="19">
        <v>427.45721700000001</v>
      </c>
      <c r="C16" s="34">
        <v>447.06</v>
      </c>
      <c r="D16" s="37">
        <v>451.3</v>
      </c>
      <c r="E16" s="27">
        <f t="shared" si="2"/>
        <v>4.2400000000000091</v>
      </c>
      <c r="F16" s="46">
        <f t="shared" si="3"/>
        <v>9.4841855679327364E-3</v>
      </c>
      <c r="G16" s="34">
        <f t="shared" si="4"/>
        <v>8.5600000000000023</v>
      </c>
      <c r="H16" s="37">
        <v>459.86</v>
      </c>
      <c r="I16" s="27">
        <f t="shared" si="0"/>
        <v>12.800000000000011</v>
      </c>
      <c r="J16" s="3">
        <f t="shared" si="1"/>
        <v>2.8631503601306337E-2</v>
      </c>
    </row>
    <row r="17" spans="1:10" x14ac:dyDescent="0.25">
      <c r="A17" s="9" t="s">
        <v>16</v>
      </c>
      <c r="B17" s="21">
        <v>1.41</v>
      </c>
      <c r="C17" s="35">
        <v>1.43</v>
      </c>
      <c r="D17" s="39">
        <v>1.43</v>
      </c>
      <c r="E17" s="27">
        <f t="shared" si="2"/>
        <v>0</v>
      </c>
      <c r="F17" s="46">
        <f t="shared" si="3"/>
        <v>0</v>
      </c>
      <c r="G17" s="35">
        <f t="shared" si="4"/>
        <v>0</v>
      </c>
      <c r="H17" s="39">
        <v>1.43</v>
      </c>
      <c r="I17" s="27">
        <f t="shared" si="0"/>
        <v>0</v>
      </c>
      <c r="J17" s="3">
        <f t="shared" si="1"/>
        <v>0</v>
      </c>
    </row>
    <row r="18" spans="1:10" x14ac:dyDescent="0.25">
      <c r="A18" s="12" t="s">
        <v>17</v>
      </c>
      <c r="B18" s="22">
        <f>SUM(B7:B9,B12:B17)</f>
        <v>6041.574313000001</v>
      </c>
      <c r="C18" s="22">
        <f t="shared" ref="C18:H18" si="6">SUM(C7:C9,C12:C17)</f>
        <v>6033.6530000000002</v>
      </c>
      <c r="D18" s="40">
        <f t="shared" si="6"/>
        <v>6079.43</v>
      </c>
      <c r="E18" s="29">
        <f t="shared" si="2"/>
        <v>45.777000000000044</v>
      </c>
      <c r="F18" s="48">
        <f t="shared" si="3"/>
        <v>7.5869460839063903E-3</v>
      </c>
      <c r="G18" s="22">
        <f t="shared" si="4"/>
        <v>346.01000000000022</v>
      </c>
      <c r="H18" s="40">
        <f t="shared" si="6"/>
        <v>6425.4400000000005</v>
      </c>
      <c r="I18" s="29">
        <f t="shared" si="0"/>
        <v>391.78700000000026</v>
      </c>
      <c r="J18" s="5">
        <f t="shared" si="1"/>
        <v>6.4933631416987395E-2</v>
      </c>
    </row>
    <row r="19" spans="1:10" x14ac:dyDescent="0.25">
      <c r="A19" s="13" t="s">
        <v>18</v>
      </c>
      <c r="B19" s="22">
        <v>886.32955000000004</v>
      </c>
      <c r="C19" s="22">
        <v>880</v>
      </c>
      <c r="D19" s="40">
        <v>898.87</v>
      </c>
      <c r="E19" s="30">
        <f t="shared" si="2"/>
        <v>18.870000000000005</v>
      </c>
      <c r="F19" s="49">
        <f t="shared" si="3"/>
        <v>2.1443181818181823E-2</v>
      </c>
      <c r="G19" s="22">
        <f t="shared" si="4"/>
        <v>53.990000000000009</v>
      </c>
      <c r="H19" s="40">
        <v>952.86</v>
      </c>
      <c r="I19" s="30">
        <f t="shared" si="0"/>
        <v>72.860000000000014</v>
      </c>
      <c r="J19" s="6">
        <f t="shared" si="1"/>
        <v>8.2795454545454561E-2</v>
      </c>
    </row>
    <row r="20" spans="1:10" ht="27.6" x14ac:dyDescent="0.25">
      <c r="A20" s="13" t="s">
        <v>19</v>
      </c>
      <c r="B20" s="22">
        <v>144.76</v>
      </c>
      <c r="C20" s="22">
        <v>200.31</v>
      </c>
      <c r="D20" s="40">
        <v>193.12</v>
      </c>
      <c r="E20" s="30">
        <f t="shared" si="2"/>
        <v>-7.1899999999999977</v>
      </c>
      <c r="F20" s="49">
        <f t="shared" si="3"/>
        <v>-3.5894363736208863E-2</v>
      </c>
      <c r="G20" s="22">
        <f t="shared" si="4"/>
        <v>0</v>
      </c>
      <c r="H20" s="40">
        <v>193.12</v>
      </c>
      <c r="I20" s="30">
        <f t="shared" si="0"/>
        <v>-7.1899999999999977</v>
      </c>
      <c r="J20" s="6">
        <f t="shared" si="1"/>
        <v>-3.5894363736208863E-2</v>
      </c>
    </row>
    <row r="21" spans="1:10" ht="27.6" x14ac:dyDescent="0.25">
      <c r="A21" s="13" t="s">
        <v>20</v>
      </c>
      <c r="B21" s="22">
        <v>306.56020000000001</v>
      </c>
      <c r="C21" s="22">
        <v>330</v>
      </c>
      <c r="D21" s="40">
        <v>373.02</v>
      </c>
      <c r="E21" s="30">
        <f t="shared" si="2"/>
        <v>43.019999999999982</v>
      </c>
      <c r="F21" s="49">
        <f t="shared" si="3"/>
        <v>0.13036363636363632</v>
      </c>
      <c r="G21" s="22">
        <f t="shared" si="4"/>
        <v>0</v>
      </c>
      <c r="H21" s="40">
        <v>373.02</v>
      </c>
      <c r="I21" s="30">
        <f t="shared" si="0"/>
        <v>43.019999999999982</v>
      </c>
      <c r="J21" s="6">
        <f t="shared" si="1"/>
        <v>0.13036363636363632</v>
      </c>
    </row>
    <row r="22" spans="1:10" x14ac:dyDescent="0.25">
      <c r="A22" s="13" t="s">
        <v>21</v>
      </c>
      <c r="B22" s="22">
        <v>4.1461990000000002</v>
      </c>
      <c r="C22" s="22">
        <v>4.37</v>
      </c>
      <c r="D22" s="40">
        <v>4.38</v>
      </c>
      <c r="E22" s="30">
        <f t="shared" si="2"/>
        <v>9.9999999999997868E-3</v>
      </c>
      <c r="F22" s="49">
        <f t="shared" si="3"/>
        <v>2.2883295194507519E-3</v>
      </c>
      <c r="G22" s="22">
        <f t="shared" si="4"/>
        <v>0</v>
      </c>
      <c r="H22" s="40">
        <v>4.38</v>
      </c>
      <c r="I22" s="30">
        <f t="shared" si="0"/>
        <v>9.9999999999997868E-3</v>
      </c>
      <c r="J22" s="6">
        <f t="shared" si="1"/>
        <v>2.2883295194507519E-3</v>
      </c>
    </row>
    <row r="23" spans="1:10" ht="14.4" thickBot="1" x14ac:dyDescent="0.3">
      <c r="A23" s="14" t="s">
        <v>22</v>
      </c>
      <c r="B23" s="23">
        <v>14.602738</v>
      </c>
      <c r="C23" s="23">
        <v>15.16</v>
      </c>
      <c r="D23" s="41">
        <v>15.2</v>
      </c>
      <c r="E23" s="31">
        <f t="shared" si="2"/>
        <v>3.9999999999999147E-2</v>
      </c>
      <c r="F23" s="50">
        <f t="shared" si="3"/>
        <v>2.6385224274405768E-3</v>
      </c>
      <c r="G23" s="23">
        <f t="shared" si="4"/>
        <v>0</v>
      </c>
      <c r="H23" s="41">
        <v>15.2</v>
      </c>
      <c r="I23" s="31">
        <f t="shared" si="0"/>
        <v>3.9999999999999147E-2</v>
      </c>
      <c r="J23" s="7">
        <f t="shared" si="1"/>
        <v>2.6385224274405768E-3</v>
      </c>
    </row>
    <row r="24" spans="1:10" ht="15" thickTop="1" thickBot="1" x14ac:dyDescent="0.3">
      <c r="A24" s="16" t="s">
        <v>23</v>
      </c>
      <c r="B24" s="24">
        <f>SUM(B18:B23)</f>
        <v>7397.9730000000009</v>
      </c>
      <c r="C24" s="24">
        <f t="shared" ref="C24:H24" si="7">SUM(C18:C23)</f>
        <v>7463.4930000000004</v>
      </c>
      <c r="D24" s="42">
        <f t="shared" si="7"/>
        <v>7564.02</v>
      </c>
      <c r="E24" s="32">
        <f t="shared" si="2"/>
        <v>100.52700000000004</v>
      </c>
      <c r="F24" s="51">
        <f t="shared" si="3"/>
        <v>1.3469162495362431E-2</v>
      </c>
      <c r="G24" s="24">
        <f t="shared" si="4"/>
        <v>400</v>
      </c>
      <c r="H24" s="42">
        <f t="shared" si="7"/>
        <v>7964.02</v>
      </c>
      <c r="I24" s="32">
        <f t="shared" si="0"/>
        <v>500.52700000000004</v>
      </c>
      <c r="J24" s="17">
        <f t="shared" si="1"/>
        <v>6.7063370998003219E-2</v>
      </c>
    </row>
    <row r="25" spans="1:10" x14ac:dyDescent="0.25">
      <c r="A25" s="53" t="s">
        <v>24</v>
      </c>
      <c r="B25" s="53"/>
      <c r="C25" s="53"/>
      <c r="D25" s="53"/>
      <c r="E25" s="53"/>
      <c r="F25" s="53"/>
      <c r="G25" s="53"/>
      <c r="H25" s="53"/>
      <c r="I25" s="53"/>
      <c r="J25" s="53"/>
    </row>
    <row r="26" spans="1:10" x14ac:dyDescent="0.25">
      <c r="A26" s="52" t="s">
        <v>32</v>
      </c>
      <c r="B26" s="52"/>
      <c r="C26" s="52"/>
      <c r="D26" s="52"/>
      <c r="E26" s="52"/>
      <c r="F26" s="52"/>
      <c r="G26" s="52"/>
      <c r="H26" s="52"/>
      <c r="I26" s="52"/>
      <c r="J26" s="52"/>
    </row>
  </sheetData>
  <mergeCells count="12">
    <mergeCell ref="A26:J26"/>
    <mergeCell ref="A25:J25"/>
    <mergeCell ref="G4:G6"/>
    <mergeCell ref="I4:J5"/>
    <mergeCell ref="A1:J1"/>
    <mergeCell ref="A2:J2"/>
    <mergeCell ref="A3:J3"/>
    <mergeCell ref="C4:C6"/>
    <mergeCell ref="D4:D6"/>
    <mergeCell ref="H4:H6"/>
    <mergeCell ref="B4:B6"/>
    <mergeCell ref="E4:F5"/>
  </mergeCells>
  <printOptions horizontalCentered="1"/>
  <pageMargins left="0.5" right="0.5" top="0.5" bottom="0.5" header="0.3" footer="0.3"/>
  <pageSetup scale="94" orientation="landscape" r:id="rId1"/>
  <ignoredErrors>
    <ignoredError sqref="G7:G9 I7:J11 G10:G17 B24:D24 H24 G19:G24 E7:F24 I13:J24 J12" unlockedFormula="1"/>
    <ignoredError sqref="G18:H18 H9 B9:D9 B18:D18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Summary Table</vt:lpstr>
      <vt:lpstr>'NSF Summary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J., Jr.</dc:creator>
  <cp:lastModifiedBy>Jones, Thomas J</cp:lastModifiedBy>
  <dcterms:created xsi:type="dcterms:W3CDTF">2016-01-26T20:31:03Z</dcterms:created>
  <dcterms:modified xsi:type="dcterms:W3CDTF">2016-02-06T19:09:36Z</dcterms:modified>
</cp:coreProperties>
</file>