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60" yWindow="-820" windowWidth="8270" windowHeight="10270"/>
  </bookViews>
  <sheets>
    <sheet name="CoSTEM Inv. and Postdoc Fellow." sheetId="1" r:id="rId1"/>
  </sheets>
  <definedNames>
    <definedName name="_xlnm.Print_Area" localSheetId="0">'CoSTEM Inv. and Postdoc Fellow.'!$A$1:$I$49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H44" i="1" s="1"/>
  <c r="C44" i="1"/>
  <c r="E43" i="1"/>
  <c r="D43" i="1"/>
  <c r="I43" i="1" s="1"/>
  <c r="G42" i="1"/>
  <c r="H42" i="1" s="1"/>
  <c r="F42" i="1"/>
  <c r="E42" i="1"/>
  <c r="D42" i="1"/>
  <c r="C42" i="1"/>
  <c r="G41" i="1"/>
  <c r="H41" i="1" s="1"/>
  <c r="I41" i="1" s="1"/>
  <c r="F41" i="1"/>
  <c r="E41" i="1"/>
  <c r="E45" i="1" s="1"/>
  <c r="D41" i="1"/>
  <c r="D45" i="1" s="1"/>
  <c r="C41" i="1"/>
  <c r="I40" i="1"/>
  <c r="H40" i="1"/>
  <c r="H39" i="1"/>
  <c r="I39" i="1" s="1"/>
  <c r="I38" i="1"/>
  <c r="H38" i="1"/>
  <c r="H37" i="1"/>
  <c r="I37" i="1" s="1"/>
  <c r="I36" i="1"/>
  <c r="H36" i="1"/>
  <c r="H35" i="1"/>
  <c r="I35" i="1" s="1"/>
  <c r="I34" i="1"/>
  <c r="H34" i="1"/>
  <c r="G33" i="1"/>
  <c r="G43" i="1" s="1"/>
  <c r="H43" i="1" s="1"/>
  <c r="F33" i="1"/>
  <c r="F43" i="1" s="1"/>
  <c r="E33" i="1"/>
  <c r="D33" i="1"/>
  <c r="C33" i="1"/>
  <c r="C43" i="1" s="1"/>
  <c r="I31" i="1"/>
  <c r="H31" i="1"/>
  <c r="H30" i="1"/>
  <c r="I30" i="1" s="1"/>
  <c r="I29" i="1"/>
  <c r="H29" i="1"/>
  <c r="H28" i="1"/>
  <c r="I28" i="1" s="1"/>
  <c r="I27" i="1"/>
  <c r="H27" i="1"/>
  <c r="H26" i="1"/>
  <c r="I26" i="1" s="1"/>
  <c r="I25" i="1"/>
  <c r="H25" i="1"/>
  <c r="H24" i="1"/>
  <c r="I24" i="1" s="1"/>
  <c r="I23" i="1"/>
  <c r="H23" i="1"/>
  <c r="H22" i="1"/>
  <c r="I22" i="1" s="1"/>
  <c r="I21" i="1"/>
  <c r="H21" i="1"/>
  <c r="H20" i="1"/>
  <c r="I20" i="1" s="1"/>
  <c r="I19" i="1"/>
  <c r="H19" i="1"/>
  <c r="G18" i="1"/>
  <c r="G32" i="1" s="1"/>
  <c r="F18" i="1"/>
  <c r="E18" i="1"/>
  <c r="D18" i="1"/>
  <c r="D32" i="1" s="1"/>
  <c r="C18" i="1"/>
  <c r="C32" i="1" s="1"/>
  <c r="I17" i="1"/>
  <c r="H17" i="1"/>
  <c r="H16" i="1"/>
  <c r="I16" i="1" s="1"/>
  <c r="I15" i="1"/>
  <c r="H15" i="1"/>
  <c r="H14" i="1"/>
  <c r="I14" i="1" s="1"/>
  <c r="I13" i="1"/>
  <c r="H13" i="1"/>
  <c r="H12" i="1"/>
  <c r="I12" i="1" s="1"/>
  <c r="G11" i="1"/>
  <c r="H11" i="1" s="1"/>
  <c r="I11" i="1" s="1"/>
  <c r="F11" i="1"/>
  <c r="F32" i="1" s="1"/>
  <c r="E11" i="1"/>
  <c r="E32" i="1" s="1"/>
  <c r="D11" i="1"/>
  <c r="C11" i="1"/>
  <c r="I10" i="1"/>
  <c r="H10" i="1"/>
  <c r="H9" i="1"/>
  <c r="I9" i="1" s="1"/>
  <c r="G8" i="1"/>
  <c r="F8" i="1"/>
  <c r="E8" i="1"/>
  <c r="D8" i="1"/>
  <c r="H8" i="1" s="1"/>
  <c r="I8" i="1" s="1"/>
  <c r="C8" i="1"/>
  <c r="I42" i="1" l="1"/>
  <c r="H32" i="1"/>
  <c r="I32" i="1" s="1"/>
  <c r="F45" i="1"/>
  <c r="C45" i="1"/>
  <c r="I44" i="1"/>
  <c r="H18" i="1"/>
  <c r="H33" i="1"/>
  <c r="I33" i="1" s="1"/>
  <c r="G45" i="1"/>
  <c r="H45" i="1" s="1"/>
  <c r="I45" i="1" s="1"/>
  <c r="I18" i="1"/>
</calcChain>
</file>

<file path=xl/sharedStrings.xml><?xml version="1.0" encoding="utf-8"?>
<sst xmlns="http://schemas.openxmlformats.org/spreadsheetml/2006/main" count="77" uniqueCount="59">
  <si>
    <t>National Science Foundation</t>
  </si>
  <si>
    <t>CoSTEM Inventory and Postdoctoral Fellowship Programs</t>
  </si>
  <si>
    <t>By Level of Education</t>
  </si>
  <si>
    <t>FY 2017 Request to Congress</t>
  </si>
  <si>
    <t>(Dollars in Millions)</t>
  </si>
  <si>
    <t>FY 2015
Actual</t>
  </si>
  <si>
    <t>FY 2016 Estimate</t>
  </si>
  <si>
    <t>Amount</t>
  </si>
  <si>
    <t>Percent</t>
  </si>
  <si>
    <t>Minority-Serving Institutions</t>
  </si>
  <si>
    <t>UG</t>
  </si>
  <si>
    <t>Tribal Colleges &amp; Universities Program (TCUP)</t>
  </si>
  <si>
    <t>Fellowships &amp; Scholarships</t>
  </si>
  <si>
    <t>Robert Noyce Scholarship (Noyce) Program</t>
  </si>
  <si>
    <t>G</t>
  </si>
  <si>
    <t>Graduate Research Fellowship (GRF)</t>
  </si>
  <si>
    <t>Other Grant Programs</t>
  </si>
  <si>
    <t>K-12</t>
  </si>
  <si>
    <t>Discovery Research PreK-12 (DRK-12)</t>
  </si>
  <si>
    <t>Advanced Technological Education (ATE)</t>
  </si>
  <si>
    <t>O&amp;I</t>
  </si>
  <si>
    <t>Advancing Informal STEM Learning (AISL)</t>
  </si>
  <si>
    <t>NSF Postdoctoral Programs</t>
  </si>
  <si>
    <t>Geosciences Postdoctoral Fellowships</t>
  </si>
  <si>
    <t>International Research Fellowship Program</t>
  </si>
  <si>
    <t>SPRF-Broadening Participation</t>
  </si>
  <si>
    <t>K-12 STEM Education Programs (K-12) Subtotal</t>
  </si>
  <si>
    <t xml:space="preserve">Total, NSF STEM Education </t>
  </si>
  <si>
    <t>Totals may not add due to rounding.</t>
  </si>
  <si>
    <t>FY 2017 Request (Discretionary)</t>
  </si>
  <si>
    <t>FY 2017 Request</t>
  </si>
  <si>
    <t>FY 2017 Request
Change over
FY 2016 Estimate</t>
  </si>
  <si>
    <t>Cybercorps®: Scholarship for Service (SFS)</t>
  </si>
  <si>
    <t>Inclusion across the Nation of Communities of
   Learners of Underrepresented Discoverers in
   Engineering and Science (NSF INCLUDES)</t>
  </si>
  <si>
    <t>Subtotal, Above Categories (CoSTEM Inventory
   Programs)</t>
  </si>
  <si>
    <t>Astronomy &amp; Astrophysics Postdoctoral
   Fellowships (AAPF)</t>
  </si>
  <si>
    <t>Graduate and Professional STEM Education Programs
   (G) Subtotal</t>
  </si>
  <si>
    <t>Outreach and Informal STEM Education Programs
   (O&amp;I) Subtotal</t>
  </si>
  <si>
    <t>SPRF-Interdisciplinary Research in Behavioral
   &amp; Social Sciences (SPRF-IBSS)</t>
  </si>
  <si>
    <t>Postdoctoral Research Fellowships in Biology
   (PRFB)</t>
  </si>
  <si>
    <t>Mathematical Sciences Postdoctoral Research
    Fellowships (MSPRF)</t>
  </si>
  <si>
    <t xml:space="preserve">STEM + Computing (STEM+C) Partnerships </t>
  </si>
  <si>
    <r>
      <t>FY 2017 Request (Mandatory)</t>
    </r>
    <r>
      <rPr>
        <vertAlign val="superscript"/>
        <sz val="11"/>
        <rFont val="Arial"/>
        <family val="2"/>
      </rPr>
      <t>1</t>
    </r>
  </si>
  <si>
    <r>
      <t>NSF Scholarships in STEM (S-STEM) (H-1B)</t>
    </r>
    <r>
      <rPr>
        <vertAlign val="superscript"/>
        <sz val="11"/>
        <color indexed="8"/>
        <rFont val="Arial"/>
        <family val="2"/>
      </rPr>
      <t>2</t>
    </r>
  </si>
  <si>
    <r>
      <t>NSF Research Traineeship (NRT)</t>
    </r>
    <r>
      <rPr>
        <vertAlign val="superscript"/>
        <sz val="11"/>
        <color indexed="8"/>
        <rFont val="Arial"/>
        <family val="2"/>
      </rPr>
      <t>3</t>
    </r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</si>
  <si>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</rPr>
      <t>Includes only new mandatory funds.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</si>
  <si>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>Outyear commitments for Integrative Graduate Education and Research Traineeship (IGERT) are included in the NRT line and are $12.97 million in FY 2015 and  $6.35 million in FY 2016.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</si>
  <si>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H-1B Non-Immigrant Petitioner mandatory funded programs are not new mandatory funding and are included in the FY 2017 Request (Discretionary) column.</t>
    </r>
  </si>
  <si>
    <t>Improving Undergraduate STEM Education (IUSE)</t>
  </si>
  <si>
    <t>International Research Experiences for Students (IRES)</t>
  </si>
  <si>
    <t>Louis Stokes Alliances for Minority Participation (LSAMP)</t>
  </si>
  <si>
    <t>Research Experiences for Undergraduates (REU) - Sites &amp; 
   Supplements</t>
  </si>
  <si>
    <t>Alliances for Graduate Education &amp; the Professoriate 
   (AGEP)</t>
  </si>
  <si>
    <t>Research Experiences for Teachers (RET) in Engineering 
   and Computer Science</t>
  </si>
  <si>
    <r>
      <t>Innovative Technology Experiences for Teachers &amp; 
   Students (ITEST) (H1-B)</t>
    </r>
    <r>
      <rPr>
        <vertAlign val="superscript"/>
        <sz val="11"/>
        <color indexed="8"/>
        <rFont val="Arial"/>
        <family val="2"/>
      </rPr>
      <t>2</t>
    </r>
  </si>
  <si>
    <t>East Asia &amp; Pacific Summer Institutes for US Grad 
   Students (EAPSI)</t>
  </si>
  <si>
    <t>Historically Black Colleges &amp; Universities Undergraduate 
   Program (HBCU-UP)</t>
  </si>
  <si>
    <t>Undergraduate STEM Education Programs (UG) Subtotal</t>
  </si>
  <si>
    <t>Excellence Awards in Science &amp; Engineering  (EASE)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</si>
</sst>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;\-&quot;$&quot;#,##0.00;&quot;-&quot;??"/>
    <numFmt numFmtId="165" formatCode="#,##0.00;\-#,##0.00;&quot;-&quot;??"/>
    <numFmt numFmtId="166" formatCode="0.0%;\-0.0%;&quot;-&quot;??"/>
    <numFmt numFmtId="167" formatCode="[$-10409]0.00"/>
    <numFmt numFmtId="168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vertAlign val="superscript"/>
      <sz val="11"/>
      <color indexed="8"/>
      <name val="Arial"/>
      <family val="2"/>
    </font>
    <font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2" fontId="2" fillId="0" borderId="0" xfId="0" applyNumberFormat="1" applyFont="1"/>
    <xf numFmtId="168" fontId="2" fillId="0" borderId="0" xfId="1" applyNumberFormat="1" applyFont="1" applyBorder="1"/>
    <xf numFmtId="0" fontId="9" fillId="0" borderId="1" xfId="0" applyFont="1" applyFill="1" applyBorder="1" applyAlignment="1" applyProtection="1">
      <alignment horizontal="right" readingOrder="1"/>
      <protection locked="0"/>
    </xf>
    <xf numFmtId="164" fontId="6" fillId="2" borderId="4" xfId="0" applyNumberFormat="1" applyFont="1" applyFill="1" applyBorder="1" applyAlignment="1">
      <alignment vertical="top"/>
    </xf>
    <xf numFmtId="165" fontId="9" fillId="2" borderId="6" xfId="0" applyNumberFormat="1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vertical="top"/>
    </xf>
    <xf numFmtId="165" fontId="12" fillId="0" borderId="4" xfId="0" applyNumberFormat="1" applyFont="1" applyFill="1" applyBorder="1" applyAlignment="1" applyProtection="1">
      <alignment vertical="top" wrapText="1" readingOrder="1"/>
      <protection locked="0"/>
    </xf>
    <xf numFmtId="164" fontId="6" fillId="2" borderId="8" xfId="0" applyNumberFormat="1" applyFont="1" applyFill="1" applyBorder="1" applyAlignment="1">
      <alignment vertical="top"/>
    </xf>
    <xf numFmtId="164" fontId="6" fillId="2" borderId="14" xfId="0" applyNumberFormat="1" applyFont="1" applyFill="1" applyBorder="1" applyAlignment="1">
      <alignment vertical="top"/>
    </xf>
    <xf numFmtId="164" fontId="6" fillId="2" borderId="9" xfId="0" applyNumberFormat="1" applyFont="1" applyFill="1" applyBorder="1" applyAlignment="1">
      <alignment vertical="top"/>
    </xf>
    <xf numFmtId="165" fontId="12" fillId="0" borderId="0" xfId="0" applyNumberFormat="1" applyFont="1" applyFill="1" applyBorder="1" applyAlignment="1" applyProtection="1">
      <alignment vertical="top" wrapText="1" readingOrder="1"/>
      <protection locked="0"/>
    </xf>
    <xf numFmtId="165" fontId="12" fillId="0" borderId="2" xfId="0" applyNumberFormat="1" applyFont="1" applyFill="1" applyBorder="1" applyAlignment="1" applyProtection="1">
      <alignment vertical="top" wrapText="1" readingOrder="1"/>
      <protection locked="0"/>
    </xf>
    <xf numFmtId="164" fontId="6" fillId="3" borderId="10" xfId="0" applyNumberFormat="1" applyFont="1" applyFill="1" applyBorder="1" applyAlignment="1">
      <alignment vertical="top"/>
    </xf>
    <xf numFmtId="164" fontId="6" fillId="3" borderId="13" xfId="0" applyNumberFormat="1" applyFont="1" applyFill="1" applyBorder="1" applyAlignment="1">
      <alignment vertical="top"/>
    </xf>
    <xf numFmtId="0" fontId="10" fillId="2" borderId="4" xfId="0" applyFont="1" applyFill="1" applyBorder="1" applyAlignment="1" applyProtection="1">
      <alignment wrapText="1" readingOrder="1"/>
      <protection locked="0"/>
    </xf>
    <xf numFmtId="164" fontId="6" fillId="2" borderId="3" xfId="0" applyNumberFormat="1" applyFont="1" applyFill="1" applyBorder="1" applyAlignment="1">
      <alignment vertical="top"/>
    </xf>
    <xf numFmtId="164" fontId="6" fillId="0" borderId="8" xfId="0" applyNumberFormat="1" applyFont="1" applyFill="1" applyBorder="1" applyAlignment="1">
      <alignment vertical="top"/>
    </xf>
    <xf numFmtId="164" fontId="6" fillId="0" borderId="9" xfId="0" applyNumberFormat="1" applyFont="1" applyFill="1" applyBorder="1" applyAlignment="1">
      <alignment vertical="top"/>
    </xf>
    <xf numFmtId="164" fontId="6" fillId="3" borderId="11" xfId="0" applyNumberFormat="1" applyFont="1" applyFill="1" applyBorder="1" applyAlignment="1">
      <alignment vertical="top"/>
    </xf>
    <xf numFmtId="165" fontId="12" fillId="0" borderId="17" xfId="0" applyNumberFormat="1" applyFont="1" applyFill="1" applyBorder="1" applyAlignment="1" applyProtection="1">
      <alignment vertical="top" wrapText="1" readingOrder="1"/>
      <protection locked="0"/>
    </xf>
    <xf numFmtId="164" fontId="6" fillId="2" borderId="18" xfId="0" applyNumberFormat="1" applyFont="1" applyFill="1" applyBorder="1" applyAlignment="1">
      <alignment vertical="top"/>
    </xf>
    <xf numFmtId="0" fontId="12" fillId="0" borderId="0" xfId="0" applyFont="1" applyBorder="1" applyAlignment="1" applyProtection="1">
      <alignment wrapText="1" readingOrder="1"/>
      <protection locked="0"/>
    </xf>
    <xf numFmtId="0" fontId="12" fillId="0" borderId="4" xfId="0" applyFont="1" applyBorder="1" applyAlignment="1" applyProtection="1">
      <alignment wrapText="1" readingOrder="1"/>
      <protection locked="0"/>
    </xf>
    <xf numFmtId="164" fontId="6" fillId="2" borderId="7" xfId="0" applyNumberFormat="1" applyFont="1" applyFill="1" applyBorder="1" applyAlignment="1">
      <alignment vertical="top"/>
    </xf>
    <xf numFmtId="167" fontId="12" fillId="0" borderId="0" xfId="0" applyNumberFormat="1" applyFont="1" applyFill="1" applyBorder="1" applyAlignment="1" applyProtection="1">
      <alignment vertical="top" wrapText="1" readingOrder="1"/>
      <protection locked="0"/>
    </xf>
    <xf numFmtId="164" fontId="9" fillId="0" borderId="12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164" fontId="9" fillId="0" borderId="4" xfId="0" applyNumberFormat="1" applyFont="1" applyFill="1" applyBorder="1" applyAlignment="1">
      <alignment vertical="top"/>
    </xf>
    <xf numFmtId="164" fontId="6" fillId="0" borderId="4" xfId="0" applyNumberFormat="1" applyFont="1" applyFill="1" applyBorder="1" applyAlignment="1">
      <alignment vertical="top"/>
    </xf>
    <xf numFmtId="165" fontId="12" fillId="0" borderId="0" xfId="0" applyNumberFormat="1" applyFont="1" applyFill="1" applyBorder="1" applyAlignment="1" applyProtection="1">
      <alignment vertical="top"/>
      <protection locked="0"/>
    </xf>
    <xf numFmtId="165" fontId="12" fillId="0" borderId="2" xfId="0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9" fillId="0" borderId="5" xfId="0" applyFont="1" applyFill="1" applyBorder="1" applyAlignment="1" applyProtection="1">
      <alignment horizontal="right" readingOrder="1"/>
      <protection locked="0"/>
    </xf>
    <xf numFmtId="166" fontId="11" fillId="2" borderId="18" xfId="0" applyNumberFormat="1" applyFont="1" applyFill="1" applyBorder="1" applyAlignment="1">
      <alignment horizontal="right" vertical="top"/>
    </xf>
    <xf numFmtId="0" fontId="9" fillId="0" borderId="21" xfId="0" applyFont="1" applyBorder="1" applyAlignment="1">
      <alignment horizontal="center" vertical="top"/>
    </xf>
    <xf numFmtId="0" fontId="12" fillId="0" borderId="0" xfId="0" applyFont="1" applyBorder="1" applyAlignment="1" applyProtection="1">
      <alignment vertical="top" wrapText="1" readingOrder="1"/>
      <protection locked="0"/>
    </xf>
    <xf numFmtId="166" fontId="11" fillId="0" borderId="2" xfId="0" applyNumberFormat="1" applyFont="1" applyFill="1" applyBorder="1" applyAlignment="1">
      <alignment horizontal="right" vertical="top"/>
    </xf>
    <xf numFmtId="0" fontId="9" fillId="0" borderId="3" xfId="0" applyFont="1" applyBorder="1" applyAlignment="1">
      <alignment horizontal="center" vertical="top"/>
    </xf>
    <xf numFmtId="166" fontId="13" fillId="2" borderId="9" xfId="0" applyNumberFormat="1" applyFont="1" applyFill="1" applyBorder="1" applyAlignment="1">
      <alignment horizontal="right" vertical="top"/>
    </xf>
    <xf numFmtId="0" fontId="12" fillId="0" borderId="0" xfId="0" applyFont="1" applyBorder="1" applyAlignment="1" applyProtection="1">
      <alignment vertical="top"/>
      <protection locked="0"/>
    </xf>
    <xf numFmtId="0" fontId="12" fillId="2" borderId="3" xfId="0" applyFont="1" applyFill="1" applyBorder="1" applyAlignment="1" applyProtection="1">
      <alignment horizontal="center" wrapText="1" readingOrder="1"/>
      <protection locked="0"/>
    </xf>
    <xf numFmtId="0" fontId="12" fillId="0" borderId="22" xfId="0" applyFont="1" applyBorder="1" applyAlignment="1" applyProtection="1">
      <alignment horizontal="center" readingOrder="1"/>
      <protection locked="0"/>
    </xf>
    <xf numFmtId="0" fontId="9" fillId="0" borderId="21" xfId="0" applyFont="1" applyBorder="1" applyAlignment="1"/>
    <xf numFmtId="0" fontId="9" fillId="0" borderId="3" xfId="0" applyFont="1" applyBorder="1" applyAlignment="1"/>
    <xf numFmtId="166" fontId="13" fillId="3" borderId="11" xfId="0" applyNumberFormat="1" applyFont="1" applyFill="1" applyBorder="1" applyAlignment="1">
      <alignment horizontal="right" vertical="top"/>
    </xf>
    <xf numFmtId="166" fontId="13" fillId="2" borderId="17" xfId="0" applyNumberFormat="1" applyFont="1" applyFill="1" applyBorder="1" applyAlignment="1">
      <alignment horizontal="right" vertical="top"/>
    </xf>
    <xf numFmtId="166" fontId="13" fillId="0" borderId="9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vertical="top" readingOrder="1"/>
    </xf>
    <xf numFmtId="164" fontId="6" fillId="0" borderId="9" xfId="0" applyNumberFormat="1" applyFont="1" applyFill="1" applyBorder="1" applyAlignment="1">
      <alignment vertical="top" readingOrder="1"/>
    </xf>
    <xf numFmtId="166" fontId="13" fillId="0" borderId="9" xfId="0" applyNumberFormat="1" applyFont="1" applyFill="1" applyBorder="1" applyAlignment="1">
      <alignment horizontal="right" vertical="top" readingOrder="1"/>
    </xf>
    <xf numFmtId="0" fontId="0" fillId="0" borderId="0" xfId="0" applyAlignment="1">
      <alignment vertical="top" readingOrder="1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10" fillId="2" borderId="14" xfId="0" applyFont="1" applyFill="1" applyBorder="1" applyAlignment="1" applyProtection="1">
      <alignment horizontal="left" readingOrder="1"/>
      <protection locked="0"/>
    </xf>
    <xf numFmtId="0" fontId="10" fillId="2" borderId="8" xfId="0" applyFont="1" applyFill="1" applyBorder="1" applyAlignment="1" applyProtection="1">
      <alignment horizontal="left" readingOrder="1"/>
      <protection locked="0"/>
    </xf>
    <xf numFmtId="0" fontId="7" fillId="0" borderId="0" xfId="0" applyFont="1" applyFill="1" applyAlignment="1" applyProtection="1">
      <alignment horizontal="center" wrapText="1" readingOrder="1"/>
      <protection locked="0"/>
    </xf>
    <xf numFmtId="0" fontId="8" fillId="0" borderId="1" xfId="0" applyFont="1" applyFill="1" applyBorder="1" applyAlignment="1" applyProtection="1">
      <alignment horizontal="center" wrapText="1" readingOrder="1"/>
      <protection locked="0"/>
    </xf>
    <xf numFmtId="0" fontId="9" fillId="0" borderId="19" xfId="0" applyFont="1" applyFill="1" applyBorder="1" applyAlignment="1" applyProtection="1">
      <alignment horizontal="left" wrapText="1" readingOrder="1"/>
      <protection locked="0"/>
    </xf>
    <xf numFmtId="0" fontId="9" fillId="0" borderId="20" xfId="0" applyFont="1" applyFill="1" applyBorder="1" applyAlignment="1" applyProtection="1">
      <alignment horizontal="left" wrapText="1" readingOrder="1"/>
      <protection locked="0"/>
    </xf>
    <xf numFmtId="0" fontId="9" fillId="0" borderId="15" xfId="0" applyFont="1" applyFill="1" applyBorder="1" applyAlignment="1" applyProtection="1">
      <alignment horizontal="center" readingOrder="1"/>
      <protection locked="0"/>
    </xf>
    <xf numFmtId="0" fontId="9" fillId="0" borderId="1" xfId="0" applyFont="1" applyFill="1" applyBorder="1" applyAlignment="1" applyProtection="1">
      <alignment horizontal="center" readingOrder="1"/>
      <protection locked="0"/>
    </xf>
    <xf numFmtId="0" fontId="10" fillId="2" borderId="3" xfId="0" applyFont="1" applyFill="1" applyBorder="1" applyAlignment="1" applyProtection="1">
      <alignment horizontal="left" wrapText="1" readingOrder="1"/>
      <protection locked="0"/>
    </xf>
    <xf numFmtId="0" fontId="10" fillId="2" borderId="4" xfId="0" applyFont="1" applyFill="1" applyBorder="1" applyAlignment="1" applyProtection="1">
      <alignment horizontal="left" wrapText="1" readingOrder="1"/>
      <protection locked="0"/>
    </xf>
    <xf numFmtId="0" fontId="10" fillId="2" borderId="14" xfId="0" applyFont="1" applyFill="1" applyBorder="1" applyAlignment="1" applyProtection="1">
      <alignment horizontal="left" wrapText="1" readingOrder="1"/>
      <protection locked="0"/>
    </xf>
    <xf numFmtId="0" fontId="10" fillId="2" borderId="8" xfId="0" applyFont="1" applyFill="1" applyBorder="1" applyAlignment="1" applyProtection="1">
      <alignment horizontal="left" wrapText="1" readingOrder="1"/>
      <protection locked="0"/>
    </xf>
    <xf numFmtId="0" fontId="9" fillId="0" borderId="6" xfId="0" applyFont="1" applyFill="1" applyBorder="1" applyAlignment="1" applyProtection="1">
      <alignment horizontal="center" vertical="center" wrapText="1" readingOrder="1"/>
      <protection locked="0"/>
    </xf>
    <xf numFmtId="0" fontId="9" fillId="0" borderId="18" xfId="0" applyFont="1" applyFill="1" applyBorder="1" applyAlignment="1" applyProtection="1">
      <alignment horizontal="center" vertical="center" wrapText="1" readingOrder="1"/>
      <protection locked="0"/>
    </xf>
    <xf numFmtId="0" fontId="9" fillId="0" borderId="15" xfId="0" applyFont="1" applyFill="1" applyBorder="1" applyAlignment="1" applyProtection="1">
      <alignment horizontal="right" wrapText="1" readingOrder="1"/>
      <protection locked="0"/>
    </xf>
    <xf numFmtId="0" fontId="9" fillId="0" borderId="1" xfId="0" applyFont="1" applyFill="1" applyBorder="1" applyAlignment="1" applyProtection="1">
      <alignment horizontal="right" wrapText="1" readingOrder="1"/>
      <protection locked="0"/>
    </xf>
    <xf numFmtId="0" fontId="9" fillId="0" borderId="16" xfId="0" applyFont="1" applyFill="1" applyBorder="1" applyAlignment="1" applyProtection="1">
      <alignment horizontal="right" wrapText="1" readingOrder="1"/>
      <protection locked="0"/>
    </xf>
    <xf numFmtId="0" fontId="9" fillId="0" borderId="5" xfId="0" applyFont="1" applyFill="1" applyBorder="1" applyAlignment="1" applyProtection="1">
      <alignment horizontal="right" wrapText="1" readingOrder="1"/>
      <protection locked="0"/>
    </xf>
    <xf numFmtId="0" fontId="10" fillId="3" borderId="13" xfId="0" applyFont="1" applyFill="1" applyBorder="1" applyAlignment="1" applyProtection="1">
      <alignment horizontal="left" wrapText="1" readingOrder="1"/>
      <protection locked="0"/>
    </xf>
    <xf numFmtId="0" fontId="10" fillId="3" borderId="10" xfId="0" applyFont="1" applyFill="1" applyBorder="1" applyAlignment="1" applyProtection="1">
      <alignment horizontal="left" wrapText="1" readingOrder="1"/>
      <protection locked="0"/>
    </xf>
    <xf numFmtId="0" fontId="10" fillId="0" borderId="14" xfId="0" applyFont="1" applyBorder="1" applyAlignment="1" applyProtection="1">
      <alignment horizontal="left" vertical="top" readingOrder="1"/>
      <protection locked="0"/>
    </xf>
    <xf numFmtId="0" fontId="10" fillId="0" borderId="8" xfId="0" applyFont="1" applyBorder="1" applyAlignment="1" applyProtection="1">
      <alignment horizontal="left" vertical="top" readingOrder="1"/>
      <protection locked="0"/>
    </xf>
    <xf numFmtId="0" fontId="10" fillId="0" borderId="14" xfId="0" applyFont="1" applyBorder="1" applyAlignment="1" applyProtection="1">
      <alignment horizontal="left" vertical="top" wrapText="1" readingOrder="1"/>
      <protection locked="0"/>
    </xf>
    <xf numFmtId="0" fontId="10" fillId="0" borderId="8" xfId="0" applyFont="1" applyBorder="1" applyAlignment="1" applyProtection="1">
      <alignment horizontal="left" vertical="top" wrapText="1" readingOrder="1"/>
      <protection locked="0"/>
    </xf>
    <xf numFmtId="0" fontId="10" fillId="0" borderId="14" xfId="0" applyFont="1" applyBorder="1" applyAlignment="1" applyProtection="1">
      <alignment horizontal="left" wrapText="1" readingOrder="1"/>
      <protection locked="0"/>
    </xf>
    <xf numFmtId="0" fontId="10" fillId="0" borderId="8" xfId="0" applyFont="1" applyBorder="1" applyAlignment="1" applyProtection="1">
      <alignment horizontal="left" readingOrder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workbookViewId="0">
      <selection sqref="A1:I1"/>
    </sheetView>
  </sheetViews>
  <sheetFormatPr defaultRowHeight="14.5" x14ac:dyDescent="0.35"/>
  <cols>
    <col min="2" max="2" width="55.81640625" customWidth="1"/>
    <col min="3" max="4" width="9.81640625" customWidth="1"/>
    <col min="5" max="5" width="14.81640625" customWidth="1"/>
    <col min="6" max="6" width="12.90625" customWidth="1"/>
    <col min="7" max="7" width="9.81640625" customWidth="1"/>
    <col min="8" max="8" width="8.81640625" customWidth="1"/>
    <col min="9" max="9" width="8.1796875" customWidth="1"/>
  </cols>
  <sheetData>
    <row r="1" spans="1:9" ht="15.5" customHeight="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9" ht="15.5" customHeight="1" x14ac:dyDescent="0.35">
      <c r="A2" s="57" t="s">
        <v>1</v>
      </c>
      <c r="B2" s="57"/>
      <c r="C2" s="57"/>
      <c r="D2" s="57"/>
      <c r="E2" s="57"/>
      <c r="F2" s="57"/>
      <c r="G2" s="57"/>
      <c r="H2" s="57"/>
      <c r="I2" s="57"/>
    </row>
    <row r="3" spans="1:9" ht="15.5" customHeight="1" x14ac:dyDescent="0.35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4" spans="1:9" ht="15.5" customHeight="1" x14ac:dyDescent="0.35">
      <c r="A4" s="57" t="s">
        <v>3</v>
      </c>
      <c r="B4" s="57"/>
      <c r="C4" s="57"/>
      <c r="D4" s="57"/>
      <c r="E4" s="57"/>
      <c r="F4" s="57"/>
      <c r="G4" s="57"/>
      <c r="H4" s="57"/>
      <c r="I4" s="57"/>
    </row>
    <row r="5" spans="1:9" ht="15" customHeight="1" thickBot="1" x14ac:dyDescent="0.4">
      <c r="A5" s="58" t="s">
        <v>4</v>
      </c>
      <c r="B5" s="58"/>
      <c r="C5" s="58"/>
      <c r="D5" s="58"/>
      <c r="E5" s="58"/>
      <c r="F5" s="58"/>
      <c r="G5" s="58"/>
      <c r="H5" s="58"/>
      <c r="I5" s="58"/>
    </row>
    <row r="6" spans="1:9" ht="45" customHeight="1" x14ac:dyDescent="0.35">
      <c r="A6" s="59"/>
      <c r="B6" s="61"/>
      <c r="C6" s="69" t="s">
        <v>5</v>
      </c>
      <c r="D6" s="69" t="s">
        <v>6</v>
      </c>
      <c r="E6" s="69" t="s">
        <v>29</v>
      </c>
      <c r="F6" s="69" t="s">
        <v>42</v>
      </c>
      <c r="G6" s="71" t="s">
        <v>30</v>
      </c>
      <c r="H6" s="67" t="s">
        <v>31</v>
      </c>
      <c r="I6" s="68"/>
    </row>
    <row r="7" spans="1:9" ht="17.5" customHeight="1" thickBot="1" x14ac:dyDescent="0.4">
      <c r="A7" s="60"/>
      <c r="B7" s="62"/>
      <c r="C7" s="70"/>
      <c r="D7" s="70"/>
      <c r="E7" s="70"/>
      <c r="F7" s="70"/>
      <c r="G7" s="72"/>
      <c r="H7" s="4" t="s">
        <v>7</v>
      </c>
      <c r="I7" s="34" t="s">
        <v>8</v>
      </c>
    </row>
    <row r="8" spans="1:9" ht="14.4" customHeight="1" x14ac:dyDescent="0.35">
      <c r="A8" s="63" t="s">
        <v>9</v>
      </c>
      <c r="B8" s="64"/>
      <c r="C8" s="5">
        <f>SUM(C9:C10)</f>
        <v>45.618029999999997</v>
      </c>
      <c r="D8" s="5">
        <f t="shared" ref="D8:G8" si="0">SUM(D9:D10)</f>
        <v>49</v>
      </c>
      <c r="E8" s="25">
        <f t="shared" si="0"/>
        <v>49</v>
      </c>
      <c r="F8" s="5">
        <f t="shared" si="0"/>
        <v>0</v>
      </c>
      <c r="G8" s="22">
        <f t="shared" si="0"/>
        <v>49</v>
      </c>
      <c r="H8" s="6">
        <f>G8-D8</f>
        <v>0</v>
      </c>
      <c r="I8" s="35">
        <f>IF($D8=0,"N/A  ",H8/$D8)</f>
        <v>0</v>
      </c>
    </row>
    <row r="9" spans="1:9" ht="28" customHeight="1" x14ac:dyDescent="0.35">
      <c r="A9" s="36" t="s">
        <v>10</v>
      </c>
      <c r="B9" s="37" t="s">
        <v>56</v>
      </c>
      <c r="C9" s="12">
        <v>32.035961999999998</v>
      </c>
      <c r="D9" s="12">
        <v>35</v>
      </c>
      <c r="E9" s="26">
        <v>35</v>
      </c>
      <c r="F9" s="7">
        <v>0</v>
      </c>
      <c r="G9" s="13">
        <v>35</v>
      </c>
      <c r="H9" s="7">
        <f t="shared" ref="H9:H45" si="1">G9-D9</f>
        <v>0</v>
      </c>
      <c r="I9" s="38">
        <f>IF($D9=0,"N/A  ",H9/$D9)</f>
        <v>0</v>
      </c>
    </row>
    <row r="10" spans="1:9" ht="15.5" customHeight="1" x14ac:dyDescent="0.35">
      <c r="A10" s="39" t="s">
        <v>10</v>
      </c>
      <c r="B10" s="24" t="s">
        <v>11</v>
      </c>
      <c r="C10" s="8">
        <v>13.582068</v>
      </c>
      <c r="D10" s="8">
        <v>14</v>
      </c>
      <c r="E10" s="26">
        <v>14</v>
      </c>
      <c r="F10" s="7">
        <v>0</v>
      </c>
      <c r="G10" s="21">
        <v>14</v>
      </c>
      <c r="H10" s="7">
        <f t="shared" si="1"/>
        <v>0</v>
      </c>
      <c r="I10" s="38">
        <f t="shared" ref="I10:I45" si="2">IF($D10=0,"N/A  ",H10/$D10)</f>
        <v>0</v>
      </c>
    </row>
    <row r="11" spans="1:9" ht="15.5" customHeight="1" x14ac:dyDescent="0.35">
      <c r="A11" s="65" t="s">
        <v>12</v>
      </c>
      <c r="B11" s="66"/>
      <c r="C11" s="9">
        <f>SUM(C12:C17)</f>
        <v>624.40385399999991</v>
      </c>
      <c r="D11" s="9">
        <f>SUM(D12:D17)</f>
        <v>573.76</v>
      </c>
      <c r="E11" s="9">
        <f>SUM(E12:E17)</f>
        <v>599.17999999999995</v>
      </c>
      <c r="F11" s="9">
        <f>SUM(F12:F17)</f>
        <v>0</v>
      </c>
      <c r="G11" s="11">
        <f>SUM(G12:G17)</f>
        <v>599.17999999999995</v>
      </c>
      <c r="H11" s="9">
        <f t="shared" si="1"/>
        <v>25.419999999999959</v>
      </c>
      <c r="I11" s="40">
        <f t="shared" ref="I11:I17" si="3">IF($D11=0,"N/A  ",H11/$D11)</f>
        <v>4.4304238706079128E-2</v>
      </c>
    </row>
    <row r="12" spans="1:9" ht="16.5" customHeight="1" x14ac:dyDescent="0.35">
      <c r="A12" s="36" t="s">
        <v>10</v>
      </c>
      <c r="B12" s="23" t="s">
        <v>43</v>
      </c>
      <c r="C12" s="12">
        <v>109.341826</v>
      </c>
      <c r="D12" s="12">
        <v>75</v>
      </c>
      <c r="E12" s="12">
        <v>75</v>
      </c>
      <c r="F12" s="7">
        <v>0</v>
      </c>
      <c r="G12" s="13">
        <v>75</v>
      </c>
      <c r="H12" s="7">
        <f t="shared" ref="H12:H17" si="4">G12-D12</f>
        <v>0</v>
      </c>
      <c r="I12" s="38">
        <f t="shared" si="3"/>
        <v>0</v>
      </c>
    </row>
    <row r="13" spans="1:9" ht="15.5" customHeight="1" x14ac:dyDescent="0.35">
      <c r="A13" s="36" t="s">
        <v>10</v>
      </c>
      <c r="B13" s="23" t="s">
        <v>13</v>
      </c>
      <c r="C13" s="12">
        <v>61.056114999999998</v>
      </c>
      <c r="D13" s="12">
        <v>60.89</v>
      </c>
      <c r="E13" s="12">
        <v>60.89</v>
      </c>
      <c r="F13" s="7">
        <v>0</v>
      </c>
      <c r="G13" s="13">
        <v>60.89</v>
      </c>
      <c r="H13" s="7">
        <f t="shared" si="4"/>
        <v>0</v>
      </c>
      <c r="I13" s="38">
        <f t="shared" si="3"/>
        <v>0</v>
      </c>
    </row>
    <row r="14" spans="1:9" ht="15.5" customHeight="1" x14ac:dyDescent="0.35">
      <c r="A14" s="36" t="s">
        <v>14</v>
      </c>
      <c r="B14" s="23" t="s">
        <v>32</v>
      </c>
      <c r="C14" s="12">
        <v>45.035846999999997</v>
      </c>
      <c r="D14" s="12">
        <v>50</v>
      </c>
      <c r="E14" s="12">
        <v>70</v>
      </c>
      <c r="F14" s="7">
        <v>0</v>
      </c>
      <c r="G14" s="13">
        <v>70</v>
      </c>
      <c r="H14" s="7">
        <f t="shared" si="4"/>
        <v>20</v>
      </c>
      <c r="I14" s="38">
        <f t="shared" si="3"/>
        <v>0.4</v>
      </c>
    </row>
    <row r="15" spans="1:9" ht="28" customHeight="1" x14ac:dyDescent="0.35">
      <c r="A15" s="36" t="s">
        <v>14</v>
      </c>
      <c r="B15" s="23" t="s">
        <v>55</v>
      </c>
      <c r="C15" s="12">
        <v>1.329996</v>
      </c>
      <c r="D15" s="12">
        <v>1.8</v>
      </c>
      <c r="E15" s="12">
        <v>2.5</v>
      </c>
      <c r="F15" s="7">
        <v>0</v>
      </c>
      <c r="G15" s="13">
        <v>2.5</v>
      </c>
      <c r="H15" s="7">
        <f t="shared" si="4"/>
        <v>0.7</v>
      </c>
      <c r="I15" s="38">
        <f t="shared" si="3"/>
        <v>0.38888888888888884</v>
      </c>
    </row>
    <row r="16" spans="1:9" ht="15.5" customHeight="1" x14ac:dyDescent="0.35">
      <c r="A16" s="36" t="s">
        <v>14</v>
      </c>
      <c r="B16" s="23" t="s">
        <v>15</v>
      </c>
      <c r="C16" s="12">
        <v>333.23983600000003</v>
      </c>
      <c r="D16" s="12">
        <v>331.92</v>
      </c>
      <c r="E16" s="12">
        <v>332.16</v>
      </c>
      <c r="F16" s="7">
        <v>0</v>
      </c>
      <c r="G16" s="13">
        <v>332.16</v>
      </c>
      <c r="H16" s="7">
        <f t="shared" si="4"/>
        <v>0.24000000000000909</v>
      </c>
      <c r="I16" s="38">
        <f t="shared" si="3"/>
        <v>7.230657989877353E-4</v>
      </c>
    </row>
    <row r="17" spans="1:9" ht="16" customHeight="1" x14ac:dyDescent="0.35">
      <c r="A17" s="36" t="s">
        <v>14</v>
      </c>
      <c r="B17" s="23" t="s">
        <v>44</v>
      </c>
      <c r="C17" s="12">
        <v>74.400233999999998</v>
      </c>
      <c r="D17" s="12">
        <v>54.15</v>
      </c>
      <c r="E17" s="12">
        <v>58.63</v>
      </c>
      <c r="F17" s="7">
        <v>0</v>
      </c>
      <c r="G17" s="13">
        <v>58.63</v>
      </c>
      <c r="H17" s="7">
        <f t="shared" si="4"/>
        <v>4.480000000000004</v>
      </c>
      <c r="I17" s="38">
        <f t="shared" si="3"/>
        <v>8.2733148661126577E-2</v>
      </c>
    </row>
    <row r="18" spans="1:9" ht="15.5" customHeight="1" x14ac:dyDescent="0.35">
      <c r="A18" s="55" t="s">
        <v>16</v>
      </c>
      <c r="B18" s="56"/>
      <c r="C18" s="9">
        <f>SUM(C19:C31)</f>
        <v>588.02467799999999</v>
      </c>
      <c r="D18" s="9">
        <f t="shared" ref="D18:G18" si="5">SUM(D19:D31)</f>
        <v>568.82000000000005</v>
      </c>
      <c r="E18" s="9">
        <f t="shared" si="5"/>
        <v>535.43000000000006</v>
      </c>
      <c r="F18" s="9">
        <f t="shared" si="5"/>
        <v>38.139999999999993</v>
      </c>
      <c r="G18" s="9">
        <f t="shared" si="5"/>
        <v>573.57000000000005</v>
      </c>
      <c r="H18" s="10">
        <f t="shared" si="1"/>
        <v>4.75</v>
      </c>
      <c r="I18" s="40">
        <f t="shared" si="2"/>
        <v>8.3506205829612171E-3</v>
      </c>
    </row>
    <row r="19" spans="1:9" ht="15.5" customHeight="1" x14ac:dyDescent="0.35">
      <c r="A19" s="36" t="s">
        <v>17</v>
      </c>
      <c r="B19" s="23" t="s">
        <v>18</v>
      </c>
      <c r="C19" s="12">
        <v>84.057821000000004</v>
      </c>
      <c r="D19" s="12">
        <v>82.74</v>
      </c>
      <c r="E19" s="12">
        <v>82.74</v>
      </c>
      <c r="F19" s="7">
        <v>0</v>
      </c>
      <c r="G19" s="13">
        <v>82.74</v>
      </c>
      <c r="H19" s="7">
        <f t="shared" si="1"/>
        <v>0</v>
      </c>
      <c r="I19" s="38">
        <f t="shared" si="2"/>
        <v>0</v>
      </c>
    </row>
    <row r="20" spans="1:9" ht="33.5" customHeight="1" x14ac:dyDescent="0.35">
      <c r="A20" s="36" t="s">
        <v>17</v>
      </c>
      <c r="B20" s="37" t="s">
        <v>54</v>
      </c>
      <c r="C20" s="12">
        <v>29.826989999999999</v>
      </c>
      <c r="D20" s="12">
        <v>25</v>
      </c>
      <c r="E20" s="12">
        <v>25</v>
      </c>
      <c r="F20" s="7">
        <v>0</v>
      </c>
      <c r="G20" s="13">
        <v>25</v>
      </c>
      <c r="H20" s="7">
        <f t="shared" si="1"/>
        <v>0</v>
      </c>
      <c r="I20" s="38">
        <f t="shared" si="2"/>
        <v>0</v>
      </c>
    </row>
    <row r="21" spans="1:9" ht="15.5" customHeight="1" x14ac:dyDescent="0.35">
      <c r="A21" s="36" t="s">
        <v>17</v>
      </c>
      <c r="B21" s="23" t="s">
        <v>41</v>
      </c>
      <c r="C21" s="12">
        <v>74.337565999999995</v>
      </c>
      <c r="D21" s="12">
        <v>64.38</v>
      </c>
      <c r="E21" s="12">
        <v>33.74</v>
      </c>
      <c r="F21" s="12">
        <v>30.639999999999993</v>
      </c>
      <c r="G21" s="13">
        <v>64.38</v>
      </c>
      <c r="H21" s="7">
        <f t="shared" si="1"/>
        <v>0</v>
      </c>
      <c r="I21" s="38">
        <f t="shared" si="2"/>
        <v>0</v>
      </c>
    </row>
    <row r="22" spans="1:9" ht="15.5" customHeight="1" x14ac:dyDescent="0.35">
      <c r="A22" s="36" t="s">
        <v>10</v>
      </c>
      <c r="B22" s="23" t="s">
        <v>19</v>
      </c>
      <c r="C22" s="12">
        <v>67.672060999999999</v>
      </c>
      <c r="D22" s="12">
        <v>66</v>
      </c>
      <c r="E22" s="12">
        <v>66</v>
      </c>
      <c r="F22" s="7">
        <v>0</v>
      </c>
      <c r="G22" s="13">
        <v>66</v>
      </c>
      <c r="H22" s="7">
        <f t="shared" si="1"/>
        <v>0</v>
      </c>
      <c r="I22" s="38">
        <f t="shared" si="2"/>
        <v>0</v>
      </c>
    </row>
    <row r="23" spans="1:9" s="33" customFormat="1" x14ac:dyDescent="0.35">
      <c r="A23" s="36" t="s">
        <v>10</v>
      </c>
      <c r="B23" s="41" t="s">
        <v>48</v>
      </c>
      <c r="C23" s="31">
        <v>102.815057</v>
      </c>
      <c r="D23" s="31">
        <v>105</v>
      </c>
      <c r="E23" s="31">
        <v>109</v>
      </c>
      <c r="F23" s="7">
        <v>0</v>
      </c>
      <c r="G23" s="32">
        <v>109</v>
      </c>
      <c r="H23" s="7">
        <f t="shared" si="1"/>
        <v>4</v>
      </c>
      <c r="I23" s="38">
        <f t="shared" si="2"/>
        <v>3.8095238095238099E-2</v>
      </c>
    </row>
    <row r="24" spans="1:9" x14ac:dyDescent="0.35">
      <c r="A24" s="36" t="s">
        <v>10</v>
      </c>
      <c r="B24" s="37" t="s">
        <v>49</v>
      </c>
      <c r="C24" s="12">
        <v>6.3027670000000002</v>
      </c>
      <c r="D24" s="12">
        <v>6.5</v>
      </c>
      <c r="E24" s="12">
        <v>6.5</v>
      </c>
      <c r="F24" s="7">
        <v>0</v>
      </c>
      <c r="G24" s="13">
        <v>6.5</v>
      </c>
      <c r="H24" s="7">
        <f t="shared" si="1"/>
        <v>0</v>
      </c>
      <c r="I24" s="38">
        <f t="shared" si="2"/>
        <v>0</v>
      </c>
    </row>
    <row r="25" spans="1:9" x14ac:dyDescent="0.35">
      <c r="A25" s="36" t="s">
        <v>10</v>
      </c>
      <c r="B25" s="37" t="s">
        <v>50</v>
      </c>
      <c r="C25" s="12">
        <v>45.910024</v>
      </c>
      <c r="D25" s="12">
        <v>46</v>
      </c>
      <c r="E25" s="12">
        <v>46</v>
      </c>
      <c r="F25" s="7">
        <v>0</v>
      </c>
      <c r="G25" s="13">
        <v>46</v>
      </c>
      <c r="H25" s="7">
        <f t="shared" si="1"/>
        <v>0</v>
      </c>
      <c r="I25" s="38">
        <f t="shared" si="2"/>
        <v>0</v>
      </c>
    </row>
    <row r="26" spans="1:9" ht="28" customHeight="1" x14ac:dyDescent="0.35">
      <c r="A26" s="36" t="s">
        <v>10</v>
      </c>
      <c r="B26" s="23" t="s">
        <v>51</v>
      </c>
      <c r="C26" s="12">
        <v>96.822343000000004</v>
      </c>
      <c r="D26" s="12">
        <v>75.430000000000007</v>
      </c>
      <c r="E26" s="12">
        <v>75.58</v>
      </c>
      <c r="F26" s="7">
        <v>0</v>
      </c>
      <c r="G26" s="13">
        <v>75.58</v>
      </c>
      <c r="H26" s="7">
        <f t="shared" si="1"/>
        <v>0.14999999999999147</v>
      </c>
      <c r="I26" s="38">
        <f t="shared" si="2"/>
        <v>1.9885987007820689E-3</v>
      </c>
    </row>
    <row r="27" spans="1:9" ht="28" customHeight="1" x14ac:dyDescent="0.35">
      <c r="A27" s="36" t="s">
        <v>10</v>
      </c>
      <c r="B27" s="23" t="s">
        <v>53</v>
      </c>
      <c r="C27" s="12">
        <v>11.35</v>
      </c>
      <c r="D27" s="12">
        <v>5.95</v>
      </c>
      <c r="E27" s="12">
        <v>6.05</v>
      </c>
      <c r="F27" s="7">
        <v>0</v>
      </c>
      <c r="G27" s="13">
        <v>6.05</v>
      </c>
      <c r="H27" s="7">
        <f t="shared" si="1"/>
        <v>9.9999999999999645E-2</v>
      </c>
      <c r="I27" s="38">
        <f t="shared" si="2"/>
        <v>1.6806722689075571E-2</v>
      </c>
    </row>
    <row r="28" spans="1:9" ht="28" customHeight="1" x14ac:dyDescent="0.35">
      <c r="A28" s="36" t="s">
        <v>14</v>
      </c>
      <c r="B28" s="23" t="s">
        <v>52</v>
      </c>
      <c r="C28" s="12">
        <v>8.0028740000000003</v>
      </c>
      <c r="D28" s="12">
        <v>8</v>
      </c>
      <c r="E28" s="12">
        <v>8</v>
      </c>
      <c r="F28" s="7">
        <v>0</v>
      </c>
      <c r="G28" s="13">
        <v>8</v>
      </c>
      <c r="H28" s="7">
        <f t="shared" si="1"/>
        <v>0</v>
      </c>
      <c r="I28" s="38">
        <f t="shared" si="2"/>
        <v>0</v>
      </c>
    </row>
    <row r="29" spans="1:9" ht="15.5" customHeight="1" x14ac:dyDescent="0.35">
      <c r="A29" s="36" t="s">
        <v>20</v>
      </c>
      <c r="B29" s="23" t="s">
        <v>21</v>
      </c>
      <c r="C29" s="12">
        <v>55.009506000000002</v>
      </c>
      <c r="D29" s="12">
        <v>62.5</v>
      </c>
      <c r="E29" s="12">
        <v>55</v>
      </c>
      <c r="F29" s="12">
        <v>7.5</v>
      </c>
      <c r="G29" s="13">
        <v>62.5</v>
      </c>
      <c r="H29" s="7">
        <f t="shared" si="1"/>
        <v>0</v>
      </c>
      <c r="I29" s="38">
        <f t="shared" si="2"/>
        <v>0</v>
      </c>
    </row>
    <row r="30" spans="1:9" x14ac:dyDescent="0.35">
      <c r="A30" s="36" t="s">
        <v>20</v>
      </c>
      <c r="B30" s="37" t="s">
        <v>58</v>
      </c>
      <c r="C30" s="12">
        <v>5.9176690000000001</v>
      </c>
      <c r="D30" s="12">
        <v>5.82</v>
      </c>
      <c r="E30" s="12">
        <v>5.82</v>
      </c>
      <c r="F30" s="7">
        <v>0</v>
      </c>
      <c r="G30" s="13">
        <v>5.82</v>
      </c>
      <c r="H30" s="7">
        <f t="shared" si="1"/>
        <v>0</v>
      </c>
      <c r="I30" s="38">
        <f t="shared" si="2"/>
        <v>0</v>
      </c>
    </row>
    <row r="31" spans="1:9" ht="42.5" x14ac:dyDescent="0.35">
      <c r="A31" s="36" t="s">
        <v>20</v>
      </c>
      <c r="B31" s="23" t="s">
        <v>33</v>
      </c>
      <c r="C31" s="12">
        <v>0</v>
      </c>
      <c r="D31" s="12">
        <v>15.5</v>
      </c>
      <c r="E31" s="12">
        <v>16</v>
      </c>
      <c r="F31" s="7">
        <v>0</v>
      </c>
      <c r="G31" s="13">
        <v>16</v>
      </c>
      <c r="H31" s="7">
        <f t="shared" si="1"/>
        <v>0.5</v>
      </c>
      <c r="I31" s="38">
        <f t="shared" si="2"/>
        <v>3.2258064516129031E-2</v>
      </c>
    </row>
    <row r="32" spans="1:9" ht="30.5" customHeight="1" thickBot="1" x14ac:dyDescent="0.4">
      <c r="A32" s="73" t="s">
        <v>34</v>
      </c>
      <c r="B32" s="74"/>
      <c r="C32" s="14">
        <f>C18+C11+C8</f>
        <v>1258.046562</v>
      </c>
      <c r="D32" s="14">
        <f>D18+D11+D8</f>
        <v>1191.58</v>
      </c>
      <c r="E32" s="14">
        <f>E18+E11+E8</f>
        <v>1183.6100000000001</v>
      </c>
      <c r="F32" s="14">
        <f>F18+F11+F8</f>
        <v>38.139999999999993</v>
      </c>
      <c r="G32" s="14">
        <f>G18+G11+G8</f>
        <v>1221.75</v>
      </c>
      <c r="H32" s="15">
        <f t="shared" si="1"/>
        <v>30.170000000000073</v>
      </c>
      <c r="I32" s="46">
        <f t="shared" si="2"/>
        <v>2.5319323922858787E-2</v>
      </c>
    </row>
    <row r="33" spans="1:9" x14ac:dyDescent="0.35">
      <c r="A33" s="42" t="s">
        <v>14</v>
      </c>
      <c r="B33" s="16" t="s">
        <v>22</v>
      </c>
      <c r="C33" s="5">
        <f>SUM(C34:C40)</f>
        <v>28.130855</v>
      </c>
      <c r="D33" s="5">
        <f t="shared" ref="D33:G33" si="6">SUM(D34:D40)</f>
        <v>22.21</v>
      </c>
      <c r="E33" s="5">
        <f t="shared" si="6"/>
        <v>22.21</v>
      </c>
      <c r="F33" s="25">
        <f t="shared" si="6"/>
        <v>0</v>
      </c>
      <c r="G33" s="5">
        <f t="shared" si="6"/>
        <v>22.21</v>
      </c>
      <c r="H33" s="17">
        <f t="shared" si="1"/>
        <v>0</v>
      </c>
      <c r="I33" s="47">
        <f t="shared" si="2"/>
        <v>0</v>
      </c>
    </row>
    <row r="34" spans="1:9" ht="28" customHeight="1" x14ac:dyDescent="0.35">
      <c r="A34" s="43"/>
      <c r="B34" s="23" t="s">
        <v>35</v>
      </c>
      <c r="C34" s="12">
        <v>2.1836669999999998</v>
      </c>
      <c r="D34" s="12">
        <v>2.4</v>
      </c>
      <c r="E34" s="12">
        <v>2.4</v>
      </c>
      <c r="F34" s="27">
        <v>0</v>
      </c>
      <c r="G34" s="13">
        <v>2.4</v>
      </c>
      <c r="H34" s="7">
        <f t="shared" si="1"/>
        <v>0</v>
      </c>
      <c r="I34" s="38">
        <f t="shared" si="2"/>
        <v>0</v>
      </c>
    </row>
    <row r="35" spans="1:9" ht="15.5" customHeight="1" x14ac:dyDescent="0.35">
      <c r="A35" s="44"/>
      <c r="B35" s="23" t="s">
        <v>23</v>
      </c>
      <c r="C35" s="12">
        <v>5.0278140000000002</v>
      </c>
      <c r="D35" s="12">
        <v>2.41</v>
      </c>
      <c r="E35" s="12">
        <v>2.41</v>
      </c>
      <c r="F35" s="28">
        <v>0</v>
      </c>
      <c r="G35" s="13">
        <v>2.41</v>
      </c>
      <c r="H35" s="7">
        <f t="shared" si="1"/>
        <v>0</v>
      </c>
      <c r="I35" s="38">
        <f t="shared" si="2"/>
        <v>0</v>
      </c>
    </row>
    <row r="36" spans="1:9" ht="15.5" customHeight="1" x14ac:dyDescent="0.35">
      <c r="A36" s="44"/>
      <c r="B36" s="23" t="s">
        <v>24</v>
      </c>
      <c r="C36" s="12">
        <v>2.369907</v>
      </c>
      <c r="D36" s="12">
        <v>2.5</v>
      </c>
      <c r="E36" s="12">
        <v>2.5</v>
      </c>
      <c r="F36" s="28">
        <v>0</v>
      </c>
      <c r="G36" s="13">
        <v>2.5</v>
      </c>
      <c r="H36" s="7">
        <f t="shared" si="1"/>
        <v>0</v>
      </c>
      <c r="I36" s="38">
        <f t="shared" si="2"/>
        <v>0</v>
      </c>
    </row>
    <row r="37" spans="1:9" ht="28" customHeight="1" x14ac:dyDescent="0.35">
      <c r="A37" s="44"/>
      <c r="B37" s="23" t="s">
        <v>40</v>
      </c>
      <c r="C37" s="12">
        <v>5.85</v>
      </c>
      <c r="D37" s="12">
        <v>4.0999999999999996</v>
      </c>
      <c r="E37" s="12">
        <v>4.0999999999999996</v>
      </c>
      <c r="F37" s="28">
        <v>0</v>
      </c>
      <c r="G37" s="13">
        <v>4.0999999999999996</v>
      </c>
      <c r="H37" s="7">
        <f t="shared" si="1"/>
        <v>0</v>
      </c>
      <c r="I37" s="38">
        <f t="shared" si="2"/>
        <v>0</v>
      </c>
    </row>
    <row r="38" spans="1:9" ht="28" customHeight="1" x14ac:dyDescent="0.35">
      <c r="A38" s="44"/>
      <c r="B38" s="23" t="s">
        <v>39</v>
      </c>
      <c r="C38" s="12">
        <v>9.1180900000000005</v>
      </c>
      <c r="D38" s="12">
        <v>7.8</v>
      </c>
      <c r="E38" s="12">
        <v>7.8</v>
      </c>
      <c r="F38" s="28">
        <v>0</v>
      </c>
      <c r="G38" s="13">
        <v>7.8</v>
      </c>
      <c r="H38" s="7">
        <f t="shared" si="1"/>
        <v>0</v>
      </c>
      <c r="I38" s="38">
        <f t="shared" si="2"/>
        <v>0</v>
      </c>
    </row>
    <row r="39" spans="1:9" ht="15.5" customHeight="1" x14ac:dyDescent="0.35">
      <c r="A39" s="44"/>
      <c r="B39" s="23" t="s">
        <v>25</v>
      </c>
      <c r="C39" s="12">
        <v>1.105051</v>
      </c>
      <c r="D39" s="12">
        <v>1.5</v>
      </c>
      <c r="E39" s="12">
        <v>1.5</v>
      </c>
      <c r="F39" s="28">
        <v>0</v>
      </c>
      <c r="G39" s="13">
        <v>1.5</v>
      </c>
      <c r="H39" s="7">
        <f t="shared" si="1"/>
        <v>0</v>
      </c>
      <c r="I39" s="38">
        <f t="shared" si="2"/>
        <v>0</v>
      </c>
    </row>
    <row r="40" spans="1:9" ht="28" customHeight="1" x14ac:dyDescent="0.35">
      <c r="A40" s="45"/>
      <c r="B40" s="24" t="s">
        <v>38</v>
      </c>
      <c r="C40" s="8">
        <v>2.4763259999999998</v>
      </c>
      <c r="D40" s="8">
        <v>1.5</v>
      </c>
      <c r="E40" s="8">
        <v>1.5</v>
      </c>
      <c r="F40" s="29">
        <v>0</v>
      </c>
      <c r="G40" s="21">
        <v>1.5</v>
      </c>
      <c r="H40" s="7">
        <f t="shared" si="1"/>
        <v>0</v>
      </c>
      <c r="I40" s="38">
        <f t="shared" si="2"/>
        <v>0</v>
      </c>
    </row>
    <row r="41" spans="1:9" ht="19" customHeight="1" x14ac:dyDescent="0.35">
      <c r="A41" s="75" t="s">
        <v>26</v>
      </c>
      <c r="B41" s="76"/>
      <c r="C41" s="18">
        <f>SUM(C19:C21)</f>
        <v>188.22237699999999</v>
      </c>
      <c r="D41" s="18">
        <f>SUM(D19:D21)</f>
        <v>172.12</v>
      </c>
      <c r="E41" s="18">
        <f>SUM(E19:E21)</f>
        <v>141.47999999999999</v>
      </c>
      <c r="F41" s="30">
        <f t="shared" ref="F41:G41" si="7">SUM(F19:F21)</f>
        <v>30.639999999999993</v>
      </c>
      <c r="G41" s="19">
        <f t="shared" si="7"/>
        <v>172.12</v>
      </c>
      <c r="H41" s="18">
        <f t="shared" si="1"/>
        <v>0</v>
      </c>
      <c r="I41" s="48">
        <f t="shared" si="2"/>
        <v>0</v>
      </c>
    </row>
    <row r="42" spans="1:9" s="52" customFormat="1" x14ac:dyDescent="0.35">
      <c r="A42" s="77" t="s">
        <v>57</v>
      </c>
      <c r="B42" s="78"/>
      <c r="C42" s="49">
        <f>SUM(C9:C10,C12:C13,C22:C27)</f>
        <v>546.88822300000015</v>
      </c>
      <c r="D42" s="49">
        <f>SUM(D9:D10,D12:D13,D22:D27)</f>
        <v>489.77</v>
      </c>
      <c r="E42" s="49">
        <f>SUM(E9:E10,E12:E13,E22:E27)</f>
        <v>494.02</v>
      </c>
      <c r="F42" s="49">
        <f>SUM(F9:F10,F12:F13,F22:F27)</f>
        <v>0</v>
      </c>
      <c r="G42" s="50">
        <f>SUM(G9:G10,G12:G13,G22:G27)</f>
        <v>494.02</v>
      </c>
      <c r="H42" s="49">
        <f t="shared" si="1"/>
        <v>4.25</v>
      </c>
      <c r="I42" s="51">
        <f>IF($D42=0,"N/A  ",H42/$D42)</f>
        <v>8.6775425199583488E-3</v>
      </c>
    </row>
    <row r="43" spans="1:9" ht="28" customHeight="1" x14ac:dyDescent="0.35">
      <c r="A43" s="79" t="s">
        <v>36</v>
      </c>
      <c r="B43" s="80"/>
      <c r="C43" s="18">
        <f>SUM(C14:C17,C28,C33)</f>
        <v>490.13964200000004</v>
      </c>
      <c r="D43" s="18">
        <f>SUM(D14:D17,D28,D33)</f>
        <v>468.08</v>
      </c>
      <c r="E43" s="18">
        <f>SUM(E14:E17,E28,E33)</f>
        <v>493.5</v>
      </c>
      <c r="F43" s="18">
        <f>SUM(F14:F17,F28,F33)</f>
        <v>0</v>
      </c>
      <c r="G43" s="19">
        <f>SUM(G14:G17,G28,G33)</f>
        <v>493.5</v>
      </c>
      <c r="H43" s="18">
        <f t="shared" si="1"/>
        <v>25.420000000000016</v>
      </c>
      <c r="I43" s="48">
        <f t="shared" si="2"/>
        <v>5.4306956075884497E-2</v>
      </c>
    </row>
    <row r="44" spans="1:9" ht="28" customHeight="1" x14ac:dyDescent="0.35">
      <c r="A44" s="79" t="s">
        <v>37</v>
      </c>
      <c r="B44" s="80"/>
      <c r="C44" s="18">
        <f>SUM(C29:C31)</f>
        <v>60.927175000000005</v>
      </c>
      <c r="D44" s="18">
        <f t="shared" ref="D44:E44" si="8">SUM(D29:D31)</f>
        <v>83.82</v>
      </c>
      <c r="E44" s="18">
        <f t="shared" si="8"/>
        <v>76.819999999999993</v>
      </c>
      <c r="F44" s="18">
        <f t="shared" ref="F44:G44" si="9">SUM(F29:F31)</f>
        <v>7.5</v>
      </c>
      <c r="G44" s="19">
        <f t="shared" si="9"/>
        <v>84.32</v>
      </c>
      <c r="H44" s="18">
        <f t="shared" si="1"/>
        <v>0.5</v>
      </c>
      <c r="I44" s="48">
        <f t="shared" si="2"/>
        <v>5.9651634454784067E-3</v>
      </c>
    </row>
    <row r="45" spans="1:9" ht="15" customHeight="1" thickBot="1" x14ac:dyDescent="0.4">
      <c r="A45" s="73" t="s">
        <v>27</v>
      </c>
      <c r="B45" s="74"/>
      <c r="C45" s="14">
        <f>SUM(C41:C44)</f>
        <v>1286.1774170000003</v>
      </c>
      <c r="D45" s="14">
        <f>SUM(D41:D44)</f>
        <v>1213.79</v>
      </c>
      <c r="E45" s="14">
        <f>SUM(E41:E44)</f>
        <v>1205.82</v>
      </c>
      <c r="F45" s="14">
        <f t="shared" ref="F45:G45" si="10">SUM(F41:F44)</f>
        <v>38.139999999999993</v>
      </c>
      <c r="G45" s="20">
        <f t="shared" si="10"/>
        <v>1243.9599999999998</v>
      </c>
      <c r="H45" s="15">
        <f t="shared" si="1"/>
        <v>30.169999999999845</v>
      </c>
      <c r="I45" s="46">
        <f t="shared" si="2"/>
        <v>2.4856029461438837E-2</v>
      </c>
    </row>
    <row r="46" spans="1:9" x14ac:dyDescent="0.35">
      <c r="A46" s="1" t="s">
        <v>28</v>
      </c>
      <c r="B46" s="1"/>
      <c r="C46" s="2"/>
      <c r="D46" s="2"/>
      <c r="E46" s="2"/>
      <c r="F46" s="2"/>
      <c r="G46" s="2"/>
      <c r="H46" s="2"/>
      <c r="I46" s="3"/>
    </row>
    <row r="47" spans="1:9" ht="13.5" customHeight="1" x14ac:dyDescent="0.35">
      <c r="A47" s="53" t="s">
        <v>45</v>
      </c>
      <c r="B47" s="54"/>
      <c r="C47" s="54"/>
      <c r="D47" s="54"/>
      <c r="E47" s="54"/>
      <c r="F47" s="54"/>
      <c r="G47" s="54"/>
      <c r="H47" s="54"/>
      <c r="I47" s="54"/>
    </row>
    <row r="48" spans="1:9" ht="13.5" customHeight="1" x14ac:dyDescent="0.35">
      <c r="A48" s="53" t="s">
        <v>47</v>
      </c>
      <c r="B48" s="54"/>
      <c r="C48" s="54"/>
      <c r="D48" s="54"/>
      <c r="E48" s="54"/>
      <c r="F48" s="54"/>
      <c r="G48" s="54"/>
      <c r="H48" s="54"/>
      <c r="I48" s="54"/>
    </row>
    <row r="49" spans="1:9" x14ac:dyDescent="0.35">
      <c r="A49" s="53" t="s">
        <v>46</v>
      </c>
      <c r="B49" s="54"/>
      <c r="C49" s="54"/>
      <c r="D49" s="54"/>
      <c r="E49" s="54"/>
      <c r="F49" s="54"/>
      <c r="G49" s="54"/>
      <c r="H49" s="54"/>
      <c r="I49" s="54"/>
    </row>
  </sheetData>
  <mergeCells count="25">
    <mergeCell ref="F6:F7"/>
    <mergeCell ref="G6:G7"/>
    <mergeCell ref="A47:I47"/>
    <mergeCell ref="A32:B32"/>
    <mergeCell ref="A41:B41"/>
    <mergeCell ref="A42:B42"/>
    <mergeCell ref="A43:B43"/>
    <mergeCell ref="A44:B44"/>
    <mergeCell ref="A45:B45"/>
    <mergeCell ref="A48:I48"/>
    <mergeCell ref="A49:I49"/>
    <mergeCell ref="A18:B18"/>
    <mergeCell ref="A1:I1"/>
    <mergeCell ref="A2:I2"/>
    <mergeCell ref="A3:I3"/>
    <mergeCell ref="A4:I4"/>
    <mergeCell ref="A5:I5"/>
    <mergeCell ref="A6:A7"/>
    <mergeCell ref="B6:B7"/>
    <mergeCell ref="A8:B8"/>
    <mergeCell ref="A11:B11"/>
    <mergeCell ref="H6:I6"/>
    <mergeCell ref="C6:C7"/>
    <mergeCell ref="D6:D7"/>
    <mergeCell ref="E6:E7"/>
  </mergeCells>
  <pageMargins left="0.7" right="0.7" top="0.75" bottom="0.75" header="0.3" footer="0.3"/>
  <pageSetup scale="65" orientation="portrait" r:id="rId1"/>
  <ignoredErrors>
    <ignoredError sqref="C41:E44 F41:G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CoSTEM Inv. and Postdoc Fellow.</vt:lpstr>
      <vt:lpstr>'CoSTEM Inv. and Postdoc Fellow.'!Print_Area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cp:lastPrinted>2016-02-03T21:07:22Z</cp:lastPrinted>
  <dcterms:created xsi:type="dcterms:W3CDTF">2016-01-14T14:51:41Z</dcterms:created>
  <dcterms:modified xsi:type="dcterms:W3CDTF">2016-02-05T23:07:00Z</dcterms:modified>
</cp:coreProperties>
</file>