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FY18 Org Ex by Major Component" sheetId="3" r:id="rId1"/>
    <sheet name="Data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2" l="1"/>
  <c r="F45" i="2" s="1"/>
  <c r="E43" i="2"/>
  <c r="F43" i="2" s="1"/>
  <c r="E41" i="2"/>
  <c r="F41" i="2" s="1"/>
  <c r="E39" i="2"/>
  <c r="F39" i="2" s="1"/>
  <c r="E38" i="2"/>
  <c r="F38" i="2" s="1"/>
  <c r="E37" i="2"/>
  <c r="F37" i="2" s="1"/>
  <c r="E36" i="2"/>
  <c r="F36" i="2" s="1"/>
  <c r="E35" i="2"/>
  <c r="D35" i="2"/>
  <c r="C35" i="2"/>
  <c r="C30" i="2" s="1"/>
  <c r="B35" i="2"/>
  <c r="B30" i="2" s="1"/>
  <c r="F33" i="2"/>
  <c r="E33" i="2"/>
  <c r="E32" i="2"/>
  <c r="F32" i="2" s="1"/>
  <c r="F31" i="2"/>
  <c r="E31" i="2"/>
  <c r="D30" i="2"/>
  <c r="E30" i="2" s="1"/>
  <c r="E28" i="2"/>
  <c r="F28" i="2" s="1"/>
  <c r="E27" i="2"/>
  <c r="F27" i="2" s="1"/>
  <c r="E26" i="2"/>
  <c r="F26" i="2" s="1"/>
  <c r="E25" i="2"/>
  <c r="F25" i="2" s="1"/>
  <c r="E24" i="2"/>
  <c r="D24" i="2"/>
  <c r="C24" i="2"/>
  <c r="B24" i="2"/>
  <c r="F24" i="2" s="1"/>
  <c r="F22" i="2"/>
  <c r="E22" i="2"/>
  <c r="E21" i="2"/>
  <c r="F21" i="2" s="1"/>
  <c r="F20" i="2"/>
  <c r="E20" i="2"/>
  <c r="E19" i="2"/>
  <c r="F19" i="2" s="1"/>
  <c r="D18" i="2"/>
  <c r="E18" i="2" s="1"/>
  <c r="C18" i="2"/>
  <c r="B18" i="2"/>
  <c r="B17" i="2" s="1"/>
  <c r="D17" i="2"/>
  <c r="E17" i="2" s="1"/>
  <c r="C17" i="2"/>
  <c r="E15" i="2"/>
  <c r="F15" i="2" s="1"/>
  <c r="F14" i="2"/>
  <c r="E14" i="2"/>
  <c r="D13" i="2"/>
  <c r="E13" i="2" s="1"/>
  <c r="C13" i="2"/>
  <c r="B13" i="2"/>
  <c r="E11" i="2"/>
  <c r="F11" i="2" s="1"/>
  <c r="E10" i="2"/>
  <c r="F10" i="2" s="1"/>
  <c r="E9" i="2"/>
  <c r="D9" i="2"/>
  <c r="C9" i="2"/>
  <c r="B9" i="2"/>
  <c r="F9" i="2" s="1"/>
  <c r="F7" i="2"/>
  <c r="E7" i="2"/>
  <c r="E6" i="2"/>
  <c r="F6" i="2" s="1"/>
  <c r="D5" i="2"/>
  <c r="E5" i="2" s="1"/>
  <c r="C5" i="2"/>
  <c r="C47" i="2" s="1"/>
  <c r="B5" i="2"/>
  <c r="F30" i="2" l="1"/>
  <c r="B47" i="2"/>
  <c r="F13" i="2"/>
  <c r="F17" i="2"/>
  <c r="F5" i="2"/>
  <c r="F18" i="2"/>
  <c r="F35" i="2"/>
  <c r="D47" i="2"/>
  <c r="E47" i="2" s="1"/>
  <c r="F47" i="2" l="1"/>
</calcChain>
</file>

<file path=xl/sharedStrings.xml><?xml version="1.0" encoding="utf-8"?>
<sst xmlns="http://schemas.openxmlformats.org/spreadsheetml/2006/main" count="70" uniqueCount="46">
  <si>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</si>
  <si>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</si>
  <si>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</si>
  <si>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</si>
  <si>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</si>
  <si>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</si>
  <si>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</si>
  <si>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Organizational Excellence by Major Component</t>
  </si>
  <si>
    <t>Funding Source</t>
  </si>
  <si>
    <t>Human Capital</t>
  </si>
  <si>
    <r>
      <t>Personnel Compensation &amp; Benefits</t>
    </r>
    <r>
      <rPr>
        <vertAlign val="superscript"/>
        <sz val="9"/>
        <color theme="1"/>
        <rFont val="Arial"/>
        <family val="2"/>
      </rPr>
      <t>1</t>
    </r>
  </si>
  <si>
    <t>AOAM</t>
  </si>
  <si>
    <t>Management of Human Capital</t>
  </si>
  <si>
    <t>IPA Appointments</t>
  </si>
  <si>
    <t>Compensation</t>
  </si>
  <si>
    <t>RRA/EHR</t>
  </si>
  <si>
    <t>Lost Consultant &amp; Per Diem</t>
  </si>
  <si>
    <t>Travel</t>
  </si>
  <si>
    <t>NSF Federal Employee Staff</t>
  </si>
  <si>
    <t>Agency Operations IT</t>
  </si>
  <si>
    <t>Administrative Applications Services and Support</t>
  </si>
  <si>
    <t>Administrative Infrastructure Services and Support</t>
  </si>
  <si>
    <t>Administrative Security and Privacy Services and Support</t>
  </si>
  <si>
    <t>Administrative IT Management</t>
  </si>
  <si>
    <t>Program Related Technology (PRT)</t>
  </si>
  <si>
    <t>Mission-Related Applications Services</t>
  </si>
  <si>
    <t>Mission-Related IT Operations and Infrastructure</t>
  </si>
  <si>
    <t>Mission-Related Security and Privacy Services</t>
  </si>
  <si>
    <t>Mission-Related IT Management</t>
  </si>
  <si>
    <t>Administrative Support</t>
  </si>
  <si>
    <t>Space Rental</t>
  </si>
  <si>
    <t>Operating Expenses</t>
  </si>
  <si>
    <t>Building and Administrative Services</t>
  </si>
  <si>
    <t>Other Program Related Administration</t>
  </si>
  <si>
    <t>Evaluation and Assessment Capability</t>
  </si>
  <si>
    <t>Proposal Management Efficiencies</t>
  </si>
  <si>
    <t>E-Government Initiatives</t>
  </si>
  <si>
    <t>General Planning and Evaluation Activities</t>
  </si>
  <si>
    <t>NSF Headquarters Relocation</t>
  </si>
  <si>
    <t>NSB</t>
  </si>
  <si>
    <t>OIG</t>
  </si>
  <si>
    <t>Total, Organizational Excellence</t>
  </si>
  <si>
    <t>Information Technology</t>
  </si>
  <si>
    <t>National Science Board</t>
  </si>
  <si>
    <t>Office of Inspector General</t>
  </si>
  <si>
    <r>
      <t xml:space="preserve">1 </t>
    </r>
    <r>
      <rPr>
        <sz val="8"/>
        <color theme="1"/>
        <rFont val="Arial"/>
        <family val="2"/>
      </rPr>
      <t>Funding levels for PC&amp;B reflect direct appropriated funds only.   In FY 2016, $5.48 million in Administrative Cost Recoveries (ACRs) were received bringing the total PC&amp;B obligation to $214.41 million.  Approximately $5.82 million in ACRs are expected in FY 2018 to meet the total PC&amp;B requirement of $231.81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</si>
</sst>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&quot;$&quot;#,##0.00"/>
    <numFmt numFmtId="165" formatCode="0.0%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vertical="top"/>
    </xf>
    <xf numFmtId="2" fontId="3" fillId="0" borderId="0" xfId="0" applyNumberFormat="1" applyFont="1" applyBorder="1"/>
    <xf numFmtId="0" fontId="3" fillId="0" borderId="0" xfId="0" applyFont="1" applyAlignment="1">
      <alignment horizontal="left" indent="1"/>
    </xf>
    <xf numFmtId="0" fontId="3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Border="1"/>
    <xf numFmtId="165" fontId="3" fillId="2" borderId="6" xfId="1" applyNumberFormat="1" applyFont="1" applyFill="1" applyBorder="1"/>
    <xf numFmtId="0" fontId="3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 indent="1"/>
    </xf>
    <xf numFmtId="165" fontId="3" fillId="0" borderId="6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2" fontId="8" fillId="0" borderId="0" xfId="0" applyNumberFormat="1" applyFont="1"/>
    <xf numFmtId="2" fontId="8" fillId="0" borderId="0" xfId="0" applyNumberFormat="1" applyFont="1" applyBorder="1"/>
    <xf numFmtId="165" fontId="8" fillId="0" borderId="6" xfId="1" applyNumberFormat="1" applyFont="1" applyBorder="1"/>
    <xf numFmtId="0" fontId="3" fillId="0" borderId="0" xfId="0" applyFont="1" applyAlignment="1">
      <alignment horizontal="left" indent="3"/>
    </xf>
    <xf numFmtId="167" fontId="3" fillId="0" borderId="0" xfId="0" applyNumberFormat="1" applyFont="1" applyBorder="1"/>
    <xf numFmtId="2" fontId="8" fillId="0" borderId="0" xfId="0" applyNumberFormat="1" applyFont="1" applyFill="1" applyBorder="1"/>
    <xf numFmtId="9" fontId="3" fillId="0" borderId="0" xfId="1" applyFont="1"/>
    <xf numFmtId="2" fontId="3" fillId="0" borderId="0" xfId="0" applyNumberFormat="1" applyFont="1" applyFill="1" applyBorder="1"/>
    <xf numFmtId="0" fontId="3" fillId="0" borderId="0" xfId="0" applyFont="1" applyAlignment="1">
      <alignment horizontal="left" wrapText="1" indent="3"/>
    </xf>
    <xf numFmtId="41" fontId="3" fillId="0" borderId="0" xfId="0" applyNumberFormat="1" applyFont="1" applyBorder="1" applyAlignment="1">
      <alignment vertical="top"/>
    </xf>
    <xf numFmtId="41" fontId="3" fillId="0" borderId="6" xfId="1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indent="2"/>
    </xf>
    <xf numFmtId="41" fontId="3" fillId="0" borderId="0" xfId="0" applyNumberFormat="1" applyFont="1" applyBorder="1"/>
    <xf numFmtId="0" fontId="3" fillId="0" borderId="0" xfId="0" applyFont="1" applyFill="1"/>
    <xf numFmtId="0" fontId="3" fillId="0" borderId="0" xfId="0" applyFont="1" applyFill="1" applyBorder="1"/>
    <xf numFmtId="165" fontId="3" fillId="0" borderId="6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5" fontId="5" fillId="2" borderId="1" xfId="1" applyNumberFormat="1" applyFont="1" applyFill="1" applyBorder="1"/>
    <xf numFmtId="0" fontId="5" fillId="2" borderId="7" xfId="0" applyFont="1" applyFill="1" applyBorder="1" applyAlignment="1">
      <alignment horizontal="center"/>
    </xf>
    <xf numFmtId="9" fontId="3" fillId="0" borderId="0" xfId="1" applyFont="1" applyAlignment="1">
      <alignment vertical="top"/>
    </xf>
    <xf numFmtId="49" fontId="9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1" fontId="3" fillId="2" borderId="8" xfId="0" applyNumberFormat="1" applyFont="1" applyFill="1" applyBorder="1"/>
    <xf numFmtId="2" fontId="3" fillId="0" borderId="0" xfId="0" applyNumberFormat="1" applyFont="1"/>
    <xf numFmtId="41" fontId="8" fillId="0" borderId="0" xfId="0" applyNumberFormat="1" applyFont="1" applyBorder="1"/>
    <xf numFmtId="41" fontId="3" fillId="2" borderId="0" xfId="0" applyNumberFormat="1" applyFont="1" applyFill="1" applyBorder="1"/>
    <xf numFmtId="2" fontId="3" fillId="0" borderId="0" xfId="0" applyNumberFormat="1" applyFont="1" applyAlignment="1">
      <alignment vertical="top"/>
    </xf>
    <xf numFmtId="2" fontId="3" fillId="0" borderId="0" xfId="0" applyNumberFormat="1" applyFont="1" applyBorder="1" applyAlignment="1">
      <alignment vertical="top"/>
    </xf>
    <xf numFmtId="41" fontId="3" fillId="0" borderId="0" xfId="0" applyNumberFormat="1" applyFont="1" applyFill="1" applyBorder="1"/>
    <xf numFmtId="41" fontId="3" fillId="0" borderId="1" xfId="0" applyNumberFormat="1" applyFont="1" applyFill="1" applyBorder="1"/>
    <xf numFmtId="41" fontId="5" fillId="2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Organizational Excellence by Major Component</a:t>
            </a:r>
          </a:p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FY 2018 Funding Summary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302232039226475E-2"/>
          <c:y val="0.25496075655948564"/>
          <c:w val="0.55224699667567612"/>
          <c:h val="0.72428487942913389"/>
        </c:manualLayout>
      </c:layout>
      <c:pieChart>
        <c:varyColors val="1"/>
        <c:ser>
          <c:idx val="0"/>
          <c:order val="0"/>
          <c:tx>
            <c:strRef>
              <c:f>'[1]OrgEx by Maj Comp'!$A$1:$G$1</c:f>
              <c:strCache>
                <c:ptCount val="1"/>
                <c:pt idx="0">
                  <c:v>Organizational Excellence by Major Component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pattFill prst="trellis">
                <a:fgClr>
                  <a:srgbClr val="7030A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pattFill prst="pct10">
                <a:fgClr>
                  <a:srgbClr val="C0000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5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9377168180394985"/>
                  <c:y val="-7.38826404230222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7483182914118"/>
                      <c:h val="0.1049803421875170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3.9845900140074577E-4"/>
                  <c:y val="1.591686394847193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7583948201914152E-2"/>
                  <c:y val="-5.61197620329154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02710512730747"/>
                      <c:h val="9.173527842214744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0940690011373509"/>
                  <c:y val="0.133927292875201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0152633564140298"/>
                      <c:h val="0.1073731750328083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9735987244558957E-2"/>
                  <c:y val="9.075798144122567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3700434482705354"/>
                      <c:h val="5.4906798686587099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1.8656872338449332E-2"/>
                  <c:y val="-4.947635163199543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19544212964337"/>
                  <c:y val="-2.28684442613687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('[1]OrgEx by Maj Comp'!$A$5,'[1]OrgEx by Maj Comp'!$A$13,'[1]OrgEx by Maj Comp'!$A$17,'[1]OrgEx by Maj Comp'!$A$30,'[1]OrgEx by Maj Comp'!$A$41,'[1]OrgEx by Maj Comp'!$A$43,'[1]OrgEx by Maj Comp'!$A$45)</c:f>
              <c:strCache>
                <c:ptCount val="7"/>
                <c:pt idx="0">
                  <c:v>Human Capital</c:v>
                </c:pt>
                <c:pt idx="1">
                  <c:v>Travel</c:v>
                </c:pt>
                <c:pt idx="2">
                  <c:v>Information Technology</c:v>
                </c:pt>
                <c:pt idx="3">
                  <c:v>Administrative Support</c:v>
                </c:pt>
                <c:pt idx="4">
                  <c:v>NSF Headquarters Relocation</c:v>
                </c:pt>
                <c:pt idx="5">
                  <c:v>National Science Board</c:v>
                </c:pt>
                <c:pt idx="6">
                  <c:v>Office of Inspector General</c:v>
                </c:pt>
              </c:strCache>
            </c:strRef>
          </c:cat>
          <c:val>
            <c:numRef>
              <c:f>('[1]OrgEx by Maj Comp'!$D$5,'[1]OrgEx by Maj Comp'!$D$13,'[1]OrgEx by Maj Comp'!$D$17,'[1]OrgEx by Maj Comp'!$D$30,'[1]OrgEx by Maj Comp'!$D$41,'[1]OrgEx by Maj Comp'!$D$43,'[1]OrgEx by Maj Comp'!$D$45)</c:f>
              <c:numCache>
                <c:formatCode>"$"#,##0.00</c:formatCode>
                <c:ptCount val="7"/>
                <c:pt idx="0">
                  <c:v>286.80099999999999</c:v>
                </c:pt>
                <c:pt idx="1">
                  <c:v>9.07</c:v>
                </c:pt>
                <c:pt idx="2">
                  <c:v>98.002999999999986</c:v>
                </c:pt>
                <c:pt idx="3">
                  <c:v>65.727000000000004</c:v>
                </c:pt>
                <c:pt idx="4">
                  <c:v>1</c:v>
                </c:pt>
                <c:pt idx="5">
                  <c:v>4.37</c:v>
                </c:pt>
                <c:pt idx="6">
                  <c:v>15.01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060684590374628"/>
          <c:y val="0.36217610066896233"/>
          <c:w val="0.25065095788708436"/>
          <c:h val="0.47832873991941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539" cy="62843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0.41397</cdr:x>
      <cdr:y>0.06939</cdr:y>
    </cdr:from>
    <cdr:to>
      <cdr:x>0.57971</cdr:x>
      <cdr:y>0.10755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586822" y="436081"/>
          <a:ext cx="143607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(Dollars in Millions)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73269</xdr:colOff>
      <xdr:row>2</xdr:row>
      <xdr:rowOff>95249</xdr:rowOff>
    </xdr:from>
    <xdr:ext cx="1436077" cy="210250"/>
    <xdr:sp macro="" textlink="">
      <xdr:nvSpPr>
        <xdr:cNvPr id="3" name="TextBox 2"/>
        <xdr:cNvSpPr txBox="1"/>
      </xdr:nvSpPr>
      <xdr:spPr>
        <a:xfrm>
          <a:off x="8935329" y="453389"/>
          <a:ext cx="143607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(Dollars in Millions)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P%20%202018_Budget%20Cycle%20FY_2018_Cong%20Request%2007%20-%20Final%2007%20-%20Organizational%20Excellence%2001-Organizational%20Excellence%20Overview_FY18%20CJ_FINAL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Ex by Maj Comp"/>
    </sheetNames>
    <sheetDataSet>
      <sheetData sheetId="0">
        <row r="1">
          <cell r="A1" t="str">
            <v>Organizational Excellence by Major Component</v>
          </cell>
        </row>
        <row r="5">
          <cell r="A5" t="str">
            <v>Human Capital</v>
          </cell>
          <cell r="D5">
            <v>286.80099999999999</v>
          </cell>
        </row>
        <row r="13">
          <cell r="A13" t="str">
            <v>Travel</v>
          </cell>
          <cell r="D13">
            <v>9.07</v>
          </cell>
        </row>
        <row r="17">
          <cell r="A17" t="str">
            <v>Information Technology</v>
          </cell>
          <cell r="D17">
            <v>98.002999999999986</v>
          </cell>
        </row>
        <row r="30">
          <cell r="A30" t="str">
            <v>Administrative Support</v>
          </cell>
          <cell r="D30">
            <v>65.727000000000004</v>
          </cell>
        </row>
        <row r="41">
          <cell r="A41" t="str">
            <v>NSF Headquarters Relocation</v>
          </cell>
          <cell r="D41">
            <v>1</v>
          </cell>
        </row>
        <row r="43">
          <cell r="A43" t="str">
            <v>National Science Board</v>
          </cell>
          <cell r="D43">
            <v>4.37</v>
          </cell>
        </row>
        <row r="45">
          <cell r="A45" t="str">
            <v>Office of Inspector General</v>
          </cell>
          <cell r="D45">
            <v>15.01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workbookViewId="0">
      <selection activeCell="N32" sqref="N32"/>
    </sheetView>
  </sheetViews>
  <sheetFormatPr defaultColWidth="8.6640625" defaultRowHeight="11.4" x14ac:dyDescent="0.2"/>
  <cols>
    <col min="1" max="1" width="47.5546875" style="1" bestFit="1" customWidth="1"/>
    <col min="2" max="6" width="7.6640625" style="1" customWidth="1"/>
    <col min="7" max="7" width="8.6640625" style="13" customWidth="1"/>
    <col min="8" max="16" width="8.6640625" style="1"/>
    <col min="17" max="17" width="6" style="1" customWidth="1"/>
    <col min="18" max="16384" width="8.6640625" style="1"/>
  </cols>
  <sheetData>
    <row r="1" spans="1:7" ht="13.2" x14ac:dyDescent="0.25">
      <c r="A1" s="49" t="s">
        <v>7</v>
      </c>
      <c r="B1" s="49"/>
      <c r="C1" s="49"/>
      <c r="D1" s="49"/>
      <c r="E1" s="49"/>
      <c r="F1" s="49"/>
      <c r="G1" s="49"/>
    </row>
    <row r="2" spans="1:7" ht="15" customHeight="1" thickBot="1" x14ac:dyDescent="0.25">
      <c r="A2" s="50" t="s">
        <v>0</v>
      </c>
      <c r="B2" s="50"/>
      <c r="C2" s="50"/>
      <c r="D2" s="50"/>
      <c r="E2" s="50"/>
      <c r="F2" s="50"/>
      <c r="G2" s="50"/>
    </row>
    <row r="3" spans="1:7" ht="27" customHeight="1" x14ac:dyDescent="0.2">
      <c r="A3" s="42"/>
      <c r="B3" s="44" t="s">
        <v>1</v>
      </c>
      <c r="C3" s="44" t="s">
        <v>2</v>
      </c>
      <c r="D3" s="45" t="s">
        <v>3</v>
      </c>
      <c r="E3" s="47" t="s">
        <v>4</v>
      </c>
      <c r="F3" s="48"/>
      <c r="G3" s="51" t="s">
        <v>8</v>
      </c>
    </row>
    <row r="4" spans="1:7" x14ac:dyDescent="0.2">
      <c r="A4" s="43"/>
      <c r="B4" s="43"/>
      <c r="C4" s="43"/>
      <c r="D4" s="46"/>
      <c r="E4" s="2" t="s">
        <v>5</v>
      </c>
      <c r="F4" s="2" t="s">
        <v>6</v>
      </c>
      <c r="G4" s="52"/>
    </row>
    <row r="5" spans="1:7" x14ac:dyDescent="0.2">
      <c r="A5" s="6" t="s">
        <v>9</v>
      </c>
      <c r="B5" s="7">
        <f>SUM(B6:B7,B9)</f>
        <v>261.271186</v>
      </c>
      <c r="C5" s="53">
        <f>SUM(C6:C7,C9)</f>
        <v>0</v>
      </c>
      <c r="D5" s="8">
        <f>SUM(D6:D7,D9)</f>
        <v>286.80099999999999</v>
      </c>
      <c r="E5" s="8">
        <f>D5-B5</f>
        <v>25.529813999999988</v>
      </c>
      <c r="F5" s="9">
        <f>IF(B5=0,"N/A  ",E5/B5)</f>
        <v>9.7713851997441412E-2</v>
      </c>
      <c r="G5" s="10"/>
    </row>
    <row r="6" spans="1:7" ht="13.2" x14ac:dyDescent="0.2">
      <c r="A6" s="11" t="s">
        <v>10</v>
      </c>
      <c r="B6" s="54">
        <v>208.93</v>
      </c>
      <c r="C6" s="28">
        <v>0</v>
      </c>
      <c r="D6" s="4">
        <v>225.99600000000001</v>
      </c>
      <c r="E6" s="4">
        <f t="shared" ref="E6:E47" si="0">D6-B6</f>
        <v>17.066000000000003</v>
      </c>
      <c r="F6" s="12">
        <f>IF(B6=0,"N/A  ",E6/B6)</f>
        <v>8.168286028813479E-2</v>
      </c>
      <c r="G6" s="13" t="s">
        <v>11</v>
      </c>
    </row>
    <row r="7" spans="1:7" x14ac:dyDescent="0.2">
      <c r="A7" s="5" t="s">
        <v>12</v>
      </c>
      <c r="B7" s="54">
        <v>10.091186</v>
      </c>
      <c r="C7" s="28">
        <v>0</v>
      </c>
      <c r="D7" s="4">
        <v>10.105</v>
      </c>
      <c r="E7" s="4">
        <f t="shared" si="0"/>
        <v>1.3813999999999993E-2</v>
      </c>
      <c r="F7" s="12">
        <f t="shared" ref="F7:F47" si="1">IF(B7=0,"N/A  ",E7/B7)</f>
        <v>1.3689173898885614E-3</v>
      </c>
      <c r="G7" s="13" t="s">
        <v>11</v>
      </c>
    </row>
    <row r="8" spans="1:7" ht="7.2" customHeight="1" x14ac:dyDescent="0.2">
      <c r="A8" s="5"/>
      <c r="C8" s="28"/>
      <c r="D8" s="14"/>
      <c r="E8" s="4"/>
      <c r="F8" s="12"/>
    </row>
    <row r="9" spans="1:7" s="5" customFormat="1" x14ac:dyDescent="0.2">
      <c r="A9" s="5" t="s">
        <v>13</v>
      </c>
      <c r="B9" s="15">
        <f>SUM(B10:B11)</f>
        <v>42.25</v>
      </c>
      <c r="C9" s="55">
        <f>SUM(C10:C11)</f>
        <v>0</v>
      </c>
      <c r="D9" s="15">
        <f>SUM(D10:D11)</f>
        <v>50.7</v>
      </c>
      <c r="E9" s="16">
        <f t="shared" si="0"/>
        <v>8.4500000000000028</v>
      </c>
      <c r="F9" s="17">
        <f t="shared" si="1"/>
        <v>0.20000000000000007</v>
      </c>
      <c r="G9" s="13"/>
    </row>
    <row r="10" spans="1:7" x14ac:dyDescent="0.2">
      <c r="A10" s="18" t="s">
        <v>14</v>
      </c>
      <c r="B10" s="54">
        <v>38.33</v>
      </c>
      <c r="C10" s="28">
        <v>0</v>
      </c>
      <c r="D10" s="4">
        <v>46.11</v>
      </c>
      <c r="E10" s="4">
        <f t="shared" si="0"/>
        <v>7.7800000000000011</v>
      </c>
      <c r="F10" s="12">
        <f t="shared" si="1"/>
        <v>0.20297417166710152</v>
      </c>
      <c r="G10" s="13" t="s">
        <v>15</v>
      </c>
    </row>
    <row r="11" spans="1:7" x14ac:dyDescent="0.2">
      <c r="A11" s="18" t="s">
        <v>16</v>
      </c>
      <c r="B11" s="54">
        <v>3.92</v>
      </c>
      <c r="C11" s="28">
        <v>0</v>
      </c>
      <c r="D11" s="4">
        <v>4.59</v>
      </c>
      <c r="E11" s="4">
        <f t="shared" si="0"/>
        <v>0.66999999999999993</v>
      </c>
      <c r="F11" s="12">
        <f t="shared" si="1"/>
        <v>0.17091836734693877</v>
      </c>
      <c r="G11" s="13" t="s">
        <v>15</v>
      </c>
    </row>
    <row r="12" spans="1:7" ht="4.95" customHeight="1" x14ac:dyDescent="0.2">
      <c r="A12" s="5"/>
      <c r="C12" s="28"/>
      <c r="D12" s="14"/>
      <c r="E12" s="19"/>
      <c r="F12" s="12"/>
    </row>
    <row r="13" spans="1:7" x14ac:dyDescent="0.2">
      <c r="A13" s="6" t="s">
        <v>17</v>
      </c>
      <c r="B13" s="7">
        <f>SUM(B14:B15)</f>
        <v>8.8277159999999988</v>
      </c>
      <c r="C13" s="56">
        <f>SUM(C14:C15)</f>
        <v>0</v>
      </c>
      <c r="D13" s="8">
        <f>SUM(D14:D15)</f>
        <v>9.07</v>
      </c>
      <c r="E13" s="8">
        <f t="shared" si="0"/>
        <v>0.2422840000000015</v>
      </c>
      <c r="F13" s="9">
        <f t="shared" si="1"/>
        <v>2.7445830835518669E-2</v>
      </c>
      <c r="G13" s="10"/>
    </row>
    <row r="14" spans="1:7" x14ac:dyDescent="0.2">
      <c r="A14" s="5" t="s">
        <v>18</v>
      </c>
      <c r="B14" s="54">
        <v>5.7477159999999996</v>
      </c>
      <c r="C14" s="28">
        <v>0</v>
      </c>
      <c r="D14" s="4">
        <v>5.45</v>
      </c>
      <c r="E14" s="4">
        <f t="shared" si="0"/>
        <v>-0.29771599999999943</v>
      </c>
      <c r="F14" s="12">
        <f t="shared" si="1"/>
        <v>-5.1797270428810237E-2</v>
      </c>
      <c r="G14" s="13" t="s">
        <v>11</v>
      </c>
    </row>
    <row r="15" spans="1:7" x14ac:dyDescent="0.2">
      <c r="A15" s="5" t="s">
        <v>13</v>
      </c>
      <c r="B15" s="54">
        <v>3.08</v>
      </c>
      <c r="C15" s="28">
        <v>0</v>
      </c>
      <c r="D15" s="4">
        <v>3.62</v>
      </c>
      <c r="E15" s="4">
        <f t="shared" si="0"/>
        <v>0.54</v>
      </c>
      <c r="F15" s="12">
        <f t="shared" si="1"/>
        <v>0.17532467532467533</v>
      </c>
      <c r="G15" s="13" t="s">
        <v>15</v>
      </c>
    </row>
    <row r="16" spans="1:7" ht="4.95" customHeight="1" x14ac:dyDescent="0.2">
      <c r="A16" s="5"/>
      <c r="C16" s="28"/>
      <c r="D16" s="14"/>
      <c r="E16" s="19"/>
      <c r="F16" s="12"/>
    </row>
    <row r="17" spans="1:18" x14ac:dyDescent="0.2">
      <c r="A17" s="6" t="s">
        <v>42</v>
      </c>
      <c r="B17" s="7">
        <f>SUM(B18,B24)</f>
        <v>88.218311999999997</v>
      </c>
      <c r="C17" s="56">
        <f>SUM(C18,C24)</f>
        <v>0</v>
      </c>
      <c r="D17" s="8">
        <f>SUM(D18,D24)</f>
        <v>98.002999999999986</v>
      </c>
      <c r="E17" s="8">
        <f t="shared" si="0"/>
        <v>9.7846879999999885</v>
      </c>
      <c r="F17" s="9">
        <f t="shared" si="1"/>
        <v>0.11091447771070466</v>
      </c>
      <c r="G17" s="10"/>
    </row>
    <row r="18" spans="1:18" x14ac:dyDescent="0.2">
      <c r="A18" s="5" t="s">
        <v>19</v>
      </c>
      <c r="B18" s="15">
        <f>SUM(B19:B22)</f>
        <v>21.938312</v>
      </c>
      <c r="C18" s="55">
        <f>SUM(C19:C22)</f>
        <v>0</v>
      </c>
      <c r="D18" s="16">
        <f>SUM(D19:D22)</f>
        <v>25.28</v>
      </c>
      <c r="E18" s="20">
        <f t="shared" si="0"/>
        <v>3.3416880000000013</v>
      </c>
      <c r="F18" s="17">
        <f t="shared" si="1"/>
        <v>0.15232202003508755</v>
      </c>
      <c r="G18" s="13" t="s">
        <v>11</v>
      </c>
      <c r="R18" s="21"/>
    </row>
    <row r="19" spans="1:18" x14ac:dyDescent="0.2">
      <c r="A19" s="18" t="s">
        <v>20</v>
      </c>
      <c r="B19" s="54">
        <v>5.4098259999999998</v>
      </c>
      <c r="C19" s="28">
        <v>0</v>
      </c>
      <c r="D19" s="4">
        <v>7.5110000000000001</v>
      </c>
      <c r="E19" s="4">
        <f t="shared" si="0"/>
        <v>2.1011740000000003</v>
      </c>
      <c r="F19" s="12">
        <f t="shared" si="1"/>
        <v>0.38839955296159256</v>
      </c>
      <c r="G19" s="13" t="s">
        <v>11</v>
      </c>
    </row>
    <row r="20" spans="1:18" x14ac:dyDescent="0.2">
      <c r="A20" s="18" t="s">
        <v>21</v>
      </c>
      <c r="B20" s="54">
        <v>12.987486000000001</v>
      </c>
      <c r="C20" s="28">
        <v>0</v>
      </c>
      <c r="D20" s="4">
        <v>14.228</v>
      </c>
      <c r="E20" s="4">
        <f t="shared" si="0"/>
        <v>1.2405139999999992</v>
      </c>
      <c r="F20" s="12">
        <f t="shared" si="1"/>
        <v>9.5516099112638059E-2</v>
      </c>
      <c r="G20" s="13" t="s">
        <v>11</v>
      </c>
    </row>
    <row r="21" spans="1:18" x14ac:dyDescent="0.2">
      <c r="A21" s="23" t="s">
        <v>22</v>
      </c>
      <c r="B21" s="57">
        <v>3.0329999999999999</v>
      </c>
      <c r="C21" s="24">
        <v>0</v>
      </c>
      <c r="D21" s="58">
        <v>3.0329999999999999</v>
      </c>
      <c r="E21" s="24">
        <f t="shared" si="0"/>
        <v>0</v>
      </c>
      <c r="F21" s="25">
        <f t="shared" si="1"/>
        <v>0</v>
      </c>
      <c r="G21" s="26" t="s">
        <v>11</v>
      </c>
    </row>
    <row r="22" spans="1:18" x14ac:dyDescent="0.2">
      <c r="A22" s="23" t="s">
        <v>23</v>
      </c>
      <c r="B22" s="57">
        <v>0.50800000000000001</v>
      </c>
      <c r="C22" s="24">
        <v>0</v>
      </c>
      <c r="D22" s="58">
        <v>0.50800000000000001</v>
      </c>
      <c r="E22" s="24">
        <f t="shared" si="0"/>
        <v>0</v>
      </c>
      <c r="F22" s="25">
        <f t="shared" si="1"/>
        <v>0</v>
      </c>
      <c r="G22" s="13" t="s">
        <v>11</v>
      </c>
    </row>
    <row r="23" spans="1:18" ht="4.95" customHeight="1" x14ac:dyDescent="0.2">
      <c r="A23" s="5"/>
      <c r="C23" s="28"/>
      <c r="D23" s="14"/>
      <c r="E23" s="19"/>
      <c r="F23" s="12"/>
    </row>
    <row r="24" spans="1:18" x14ac:dyDescent="0.2">
      <c r="A24" s="5" t="s">
        <v>24</v>
      </c>
      <c r="B24" s="15">
        <f>SUM(B25:B28)</f>
        <v>66.28</v>
      </c>
      <c r="C24" s="55">
        <f>SUM(C25:C28)</f>
        <v>0</v>
      </c>
      <c r="D24" s="16">
        <f>SUM(D25:D28)</f>
        <v>72.722999999999985</v>
      </c>
      <c r="E24" s="20">
        <f t="shared" si="0"/>
        <v>6.4429999999999836</v>
      </c>
      <c r="F24" s="17">
        <f t="shared" si="1"/>
        <v>9.720881110440531E-2</v>
      </c>
      <c r="G24" s="13" t="s">
        <v>15</v>
      </c>
    </row>
    <row r="25" spans="1:18" x14ac:dyDescent="0.2">
      <c r="A25" s="18" t="s">
        <v>25</v>
      </c>
      <c r="B25" s="54">
        <v>46.87</v>
      </c>
      <c r="C25" s="28">
        <v>0</v>
      </c>
      <c r="D25" s="4">
        <v>47.201999999999998</v>
      </c>
      <c r="E25" s="4">
        <f t="shared" si="0"/>
        <v>0.33200000000000074</v>
      </c>
      <c r="F25" s="12">
        <f t="shared" si="1"/>
        <v>7.0834222317047316E-3</v>
      </c>
      <c r="G25" s="13" t="s">
        <v>15</v>
      </c>
    </row>
    <row r="26" spans="1:18" x14ac:dyDescent="0.2">
      <c r="A26" s="18" t="s">
        <v>26</v>
      </c>
      <c r="B26" s="54">
        <v>14.191000000000001</v>
      </c>
      <c r="C26" s="28">
        <v>0</v>
      </c>
      <c r="D26" s="4">
        <v>19.306000000000001</v>
      </c>
      <c r="E26" s="4">
        <f t="shared" si="0"/>
        <v>5.1150000000000002</v>
      </c>
      <c r="F26" s="12">
        <f t="shared" si="1"/>
        <v>0.360439715312522</v>
      </c>
      <c r="G26" s="13" t="s">
        <v>15</v>
      </c>
    </row>
    <row r="27" spans="1:18" x14ac:dyDescent="0.2">
      <c r="A27" s="18" t="s">
        <v>27</v>
      </c>
      <c r="B27" s="54">
        <v>2.9820000000000002</v>
      </c>
      <c r="C27" s="28">
        <v>0</v>
      </c>
      <c r="D27" s="4">
        <v>3.9780000000000002</v>
      </c>
      <c r="E27" s="4">
        <f t="shared" si="0"/>
        <v>0.996</v>
      </c>
      <c r="F27" s="12">
        <f t="shared" si="1"/>
        <v>0.33400402414486918</v>
      </c>
      <c r="G27" s="13" t="s">
        <v>15</v>
      </c>
    </row>
    <row r="28" spans="1:18" x14ac:dyDescent="0.2">
      <c r="A28" s="23" t="s">
        <v>28</v>
      </c>
      <c r="B28" s="54">
        <v>2.2370000000000001</v>
      </c>
      <c r="C28" s="28">
        <v>0</v>
      </c>
      <c r="D28" s="4">
        <v>2.2370000000000001</v>
      </c>
      <c r="E28" s="24">
        <f t="shared" si="0"/>
        <v>0</v>
      </c>
      <c r="F28" s="25">
        <f t="shared" si="1"/>
        <v>0</v>
      </c>
      <c r="G28" s="13" t="s">
        <v>15</v>
      </c>
    </row>
    <row r="29" spans="1:18" ht="4.95" customHeight="1" x14ac:dyDescent="0.2">
      <c r="A29" s="5"/>
      <c r="C29" s="28"/>
      <c r="D29" s="14"/>
      <c r="E29" s="19"/>
      <c r="F29" s="12"/>
    </row>
    <row r="30" spans="1:18" x14ac:dyDescent="0.2">
      <c r="A30" s="6" t="s">
        <v>29</v>
      </c>
      <c r="B30" s="7">
        <f>SUM(B31,B32,B33,B35)</f>
        <v>73.633904999999999</v>
      </c>
      <c r="C30" s="56">
        <f>SUM(C31,C32,C33,C35)</f>
        <v>0</v>
      </c>
      <c r="D30" s="8">
        <f>SUM(D31,D32,D33,D35)</f>
        <v>65.727000000000004</v>
      </c>
      <c r="E30" s="8">
        <f t="shared" si="0"/>
        <v>-7.9069049999999947</v>
      </c>
      <c r="F30" s="9">
        <f t="shared" si="1"/>
        <v>-0.10738130756476917</v>
      </c>
      <c r="G30" s="10"/>
    </row>
    <row r="31" spans="1:18" x14ac:dyDescent="0.2">
      <c r="A31" s="5" t="s">
        <v>30</v>
      </c>
      <c r="B31" s="54">
        <v>33.370328999999998</v>
      </c>
      <c r="C31" s="28">
        <v>0</v>
      </c>
      <c r="D31" s="4">
        <v>27.753</v>
      </c>
      <c r="E31" s="4">
        <f t="shared" si="0"/>
        <v>-5.617328999999998</v>
      </c>
      <c r="F31" s="12">
        <f t="shared" si="1"/>
        <v>-0.16833304220644629</v>
      </c>
      <c r="G31" s="13" t="s">
        <v>11</v>
      </c>
    </row>
    <row r="32" spans="1:18" x14ac:dyDescent="0.2">
      <c r="A32" s="5" t="s">
        <v>31</v>
      </c>
      <c r="B32" s="54">
        <v>17.353788000000002</v>
      </c>
      <c r="C32" s="28">
        <v>0</v>
      </c>
      <c r="D32" s="22">
        <v>19.824999999999999</v>
      </c>
      <c r="E32" s="4">
        <f t="shared" si="0"/>
        <v>2.4712119999999977</v>
      </c>
      <c r="F32" s="12">
        <f t="shared" si="1"/>
        <v>0.14240187790700207</v>
      </c>
      <c r="G32" s="13" t="s">
        <v>11</v>
      </c>
    </row>
    <row r="33" spans="1:11" x14ac:dyDescent="0.2">
      <c r="A33" s="5" t="s">
        <v>32</v>
      </c>
      <c r="B33" s="54">
        <v>13.811921</v>
      </c>
      <c r="C33" s="28">
        <v>0</v>
      </c>
      <c r="D33" s="4">
        <v>13.102</v>
      </c>
      <c r="E33" s="4">
        <f t="shared" si="0"/>
        <v>-0.70992099999999958</v>
      </c>
      <c r="F33" s="12">
        <f t="shared" si="1"/>
        <v>-5.1399150053059207E-2</v>
      </c>
      <c r="G33" s="13" t="s">
        <v>11</v>
      </c>
    </row>
    <row r="34" spans="1:11" ht="7.2" customHeight="1" x14ac:dyDescent="0.2">
      <c r="A34" s="5"/>
      <c r="C34" s="28"/>
      <c r="D34" s="14"/>
      <c r="E34" s="4"/>
      <c r="F34" s="12"/>
    </row>
    <row r="35" spans="1:11" x14ac:dyDescent="0.2">
      <c r="A35" s="5" t="s">
        <v>33</v>
      </c>
      <c r="B35" s="15">
        <f>SUM(B36:B39)</f>
        <v>9.0978670000000008</v>
      </c>
      <c r="C35" s="55">
        <f>SUM(C36:C39)</f>
        <v>0</v>
      </c>
      <c r="D35" s="16">
        <f>SUM(D36:D39)</f>
        <v>5.0470000000000006</v>
      </c>
      <c r="E35" s="16">
        <f t="shared" si="0"/>
        <v>-4.0508670000000002</v>
      </c>
      <c r="F35" s="17">
        <f t="shared" si="1"/>
        <v>-0.44525458549789748</v>
      </c>
      <c r="G35" s="13" t="s">
        <v>15</v>
      </c>
    </row>
    <row r="36" spans="1:11" x14ac:dyDescent="0.2">
      <c r="A36" s="27" t="s">
        <v>34</v>
      </c>
      <c r="B36" s="54">
        <v>5.3498749999999999</v>
      </c>
      <c r="C36" s="28">
        <v>0</v>
      </c>
      <c r="D36" s="28">
        <v>0</v>
      </c>
      <c r="E36" s="4">
        <f t="shared" si="0"/>
        <v>-5.3498749999999999</v>
      </c>
      <c r="F36" s="12">
        <f t="shared" si="1"/>
        <v>-1</v>
      </c>
      <c r="G36" s="13" t="s">
        <v>15</v>
      </c>
    </row>
    <row r="37" spans="1:11" x14ac:dyDescent="0.2">
      <c r="A37" s="27" t="s">
        <v>35</v>
      </c>
      <c r="B37" s="54">
        <v>0.309832</v>
      </c>
      <c r="C37" s="28">
        <v>0</v>
      </c>
      <c r="D37" s="4">
        <v>1.1100000000000001</v>
      </c>
      <c r="E37" s="4">
        <f t="shared" si="0"/>
        <v>0.8001680000000001</v>
      </c>
      <c r="F37" s="12">
        <f t="shared" si="1"/>
        <v>2.5825866921428391</v>
      </c>
      <c r="G37" s="13" t="s">
        <v>15</v>
      </c>
    </row>
    <row r="38" spans="1:11" x14ac:dyDescent="0.2">
      <c r="A38" s="27" t="s">
        <v>36</v>
      </c>
      <c r="B38" s="54">
        <v>1.005293</v>
      </c>
      <c r="C38" s="28">
        <v>0</v>
      </c>
      <c r="D38" s="4">
        <v>1.46</v>
      </c>
      <c r="E38" s="4">
        <f t="shared" si="0"/>
        <v>0.45470699999999997</v>
      </c>
      <c r="F38" s="12">
        <f t="shared" si="1"/>
        <v>0.45231290777912508</v>
      </c>
      <c r="G38" s="13" t="s">
        <v>15</v>
      </c>
    </row>
    <row r="39" spans="1:11" x14ac:dyDescent="0.2">
      <c r="A39" s="27" t="s">
        <v>37</v>
      </c>
      <c r="B39" s="54">
        <v>2.4328669999999999</v>
      </c>
      <c r="C39" s="28">
        <v>0</v>
      </c>
      <c r="D39" s="4">
        <v>2.4769999999999999</v>
      </c>
      <c r="E39" s="4">
        <f t="shared" si="0"/>
        <v>4.4132999999999978E-2</v>
      </c>
      <c r="F39" s="12">
        <f t="shared" si="1"/>
        <v>1.8140325796683492E-2</v>
      </c>
      <c r="G39" s="13" t="s">
        <v>15</v>
      </c>
      <c r="K39" s="21"/>
    </row>
    <row r="40" spans="1:11" ht="4.95" customHeight="1" x14ac:dyDescent="0.2">
      <c r="A40" s="27"/>
      <c r="C40" s="14"/>
      <c r="D40" s="14"/>
      <c r="E40" s="4"/>
      <c r="F40" s="12"/>
    </row>
    <row r="41" spans="1:11" x14ac:dyDescent="0.2">
      <c r="A41" s="6" t="s">
        <v>38</v>
      </c>
      <c r="B41" s="7">
        <v>39.871487000000002</v>
      </c>
      <c r="C41" s="56">
        <v>0</v>
      </c>
      <c r="D41" s="8">
        <v>1</v>
      </c>
      <c r="E41" s="8">
        <f t="shared" si="0"/>
        <v>-38.871487000000002</v>
      </c>
      <c r="F41" s="9">
        <f t="shared" si="1"/>
        <v>-0.97491942048712654</v>
      </c>
      <c r="G41" s="10" t="s">
        <v>11</v>
      </c>
      <c r="K41" s="21"/>
    </row>
    <row r="42" spans="1:11" s="29" customFormat="1" ht="7.2" customHeight="1" x14ac:dyDescent="0.2">
      <c r="C42" s="59"/>
      <c r="D42" s="30"/>
      <c r="E42" s="22"/>
      <c r="F42" s="31"/>
      <c r="G42" s="32"/>
    </row>
    <row r="43" spans="1:11" x14ac:dyDescent="0.2">
      <c r="A43" s="6" t="s">
        <v>43</v>
      </c>
      <c r="B43" s="7">
        <v>4.3058620000000003</v>
      </c>
      <c r="C43" s="56">
        <v>0</v>
      </c>
      <c r="D43" s="8">
        <v>4.37</v>
      </c>
      <c r="E43" s="8">
        <f t="shared" si="0"/>
        <v>6.4137999999999806E-2</v>
      </c>
      <c r="F43" s="9">
        <f t="shared" si="1"/>
        <v>1.489550756619692E-2</v>
      </c>
      <c r="G43" s="10" t="s">
        <v>39</v>
      </c>
    </row>
    <row r="44" spans="1:11" s="29" customFormat="1" ht="7.2" customHeight="1" x14ac:dyDescent="0.2">
      <c r="C44" s="59"/>
      <c r="D44" s="30"/>
      <c r="E44" s="22"/>
      <c r="F44" s="31"/>
      <c r="G44" s="32"/>
    </row>
    <row r="45" spans="1:11" x14ac:dyDescent="0.2">
      <c r="A45" s="6" t="s">
        <v>44</v>
      </c>
      <c r="B45" s="7">
        <v>14.758883000000001</v>
      </c>
      <c r="C45" s="56">
        <v>0</v>
      </c>
      <c r="D45" s="8">
        <v>15.01</v>
      </c>
      <c r="E45" s="8">
        <f t="shared" si="0"/>
        <v>0.25111699999999892</v>
      </c>
      <c r="F45" s="9">
        <f t="shared" si="1"/>
        <v>1.7014634508587059E-2</v>
      </c>
      <c r="G45" s="10" t="s">
        <v>40</v>
      </c>
    </row>
    <row r="46" spans="1:11" s="29" customFormat="1" ht="7.2" customHeight="1" thickBot="1" x14ac:dyDescent="0.25">
      <c r="A46" s="33"/>
      <c r="B46" s="33"/>
      <c r="C46" s="60"/>
      <c r="D46" s="33"/>
      <c r="E46" s="33"/>
      <c r="F46" s="33"/>
      <c r="G46" s="34"/>
    </row>
    <row r="47" spans="1:11" ht="12.6" thickBot="1" x14ac:dyDescent="0.3">
      <c r="A47" s="35" t="s">
        <v>41</v>
      </c>
      <c r="B47" s="36">
        <f>SUM(B5,B13,B17,B30,B41,B43,B45)</f>
        <v>490.88735100000008</v>
      </c>
      <c r="C47" s="61">
        <f>SUM(C5,C13,C17,C30,C41,C43,C45)</f>
        <v>0</v>
      </c>
      <c r="D47" s="36">
        <f>SUM(D5,D13,D17,D30,D41,D43,D45)</f>
        <v>479.98099999999999</v>
      </c>
      <c r="E47" s="36">
        <f t="shared" si="0"/>
        <v>-10.906351000000086</v>
      </c>
      <c r="F47" s="37">
        <f t="shared" si="1"/>
        <v>-2.2217624833441845E-2</v>
      </c>
      <c r="G47" s="38"/>
    </row>
    <row r="48" spans="1:11" s="3" customFormat="1" ht="33" customHeight="1" x14ac:dyDescent="0.3">
      <c r="A48" s="40" t="s">
        <v>45</v>
      </c>
      <c r="B48" s="41"/>
      <c r="C48" s="41"/>
      <c r="D48" s="41"/>
      <c r="E48" s="41"/>
      <c r="F48" s="41"/>
      <c r="G48" s="41"/>
      <c r="I48" s="39"/>
    </row>
    <row r="49" ht="13.95" customHeight="1" x14ac:dyDescent="0.2"/>
  </sheetData>
  <mergeCells count="9">
    <mergeCell ref="A48:G4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FY18 Org Ex by Major Component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2017-05-18T18:11:51Z</dcterms:created>
  <dcterms:modified xsi:type="dcterms:W3CDTF">2017-05-18T18:26:49Z</dcterms:modified>
</cp:coreProperties>
</file>