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PC&amp;B" sheetId="2" r:id="rId1"/>
  </sheets>
  <externalReferences>
    <externalReference r:id="rId2"/>
  </externalReferences>
  <definedNames>
    <definedName name="_xlnm.Print_Area" localSheetId="0">'PC&amp;B'!$A$1:$F$24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0" i="2" s="1"/>
  <c r="C20" i="2"/>
  <c r="B20" i="2"/>
  <c r="F20" i="2" s="1"/>
  <c r="E19" i="2"/>
  <c r="F19" i="2" s="1"/>
  <c r="E18" i="2"/>
  <c r="F18" i="2" s="1"/>
  <c r="F15" i="2"/>
  <c r="E15" i="2"/>
  <c r="D14" i="2"/>
  <c r="E14" i="2" s="1"/>
  <c r="C14" i="2"/>
  <c r="B14" i="2"/>
  <c r="F14" i="2" s="1"/>
  <c r="E13" i="2"/>
  <c r="F13" i="2" s="1"/>
  <c r="F12" i="2"/>
  <c r="E12" i="2"/>
  <c r="E11" i="2"/>
  <c r="D11" i="2"/>
  <c r="D16" i="2" s="1"/>
  <c r="C11" i="2"/>
  <c r="C16" i="2" s="1"/>
  <c r="B11" i="2"/>
  <c r="F11" i="2" s="1"/>
  <c r="F10" i="2"/>
  <c r="E10" i="2"/>
  <c r="E9" i="2"/>
  <c r="F9" i="2" s="1"/>
  <c r="F8" i="2"/>
  <c r="E8" i="2"/>
  <c r="E7" i="2"/>
  <c r="F7" i="2" s="1"/>
  <c r="F6" i="2"/>
  <c r="E6" i="2"/>
  <c r="E5" i="2"/>
  <c r="F5" i="2" s="1"/>
  <c r="B16" i="2" l="1"/>
  <c r="E16" i="2" l="1"/>
  <c r="F16" i="2" s="1"/>
</calcChain>
</file>

<file path=xl/sharedStrings.xml><?xml version="1.0" encoding="utf-8"?>
<sst xmlns="http://schemas.openxmlformats.org/spreadsheetml/2006/main" count="28" uniqueCount="28">
  <si>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</si>
  <si>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</si>
  <si>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</si>
  <si>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</si>
  <si>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</si>
  <si>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</si>
  <si>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</si>
  <si>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Personnel Compensation &amp; Benefits</t>
  </si>
  <si>
    <t>Regular FTE Usage (projected)</t>
  </si>
  <si>
    <t>Student FTE Usage (projected)</t>
  </si>
  <si>
    <t>Regular FTE Base Salary</t>
  </si>
  <si>
    <t>Student Salary</t>
  </si>
  <si>
    <r>
      <t>Other Compensation</t>
    </r>
    <r>
      <rPr>
        <vertAlign val="superscript"/>
        <sz val="9"/>
        <rFont val="Arial"/>
        <family val="2"/>
      </rPr>
      <t>1</t>
    </r>
  </si>
  <si>
    <t>Awards</t>
  </si>
  <si>
    <t>Subtotal, FTE Compensation</t>
  </si>
  <si>
    <t xml:space="preserve">Benefits </t>
  </si>
  <si>
    <r>
      <t>Other Benefits</t>
    </r>
    <r>
      <rPr>
        <vertAlign val="superscript"/>
        <sz val="9"/>
        <rFont val="Arial"/>
        <family val="2"/>
      </rPr>
      <t>2</t>
    </r>
  </si>
  <si>
    <t>Subtotal, Benefits</t>
  </si>
  <si>
    <r>
      <t>COLA</t>
    </r>
    <r>
      <rPr>
        <vertAlign val="superscript"/>
        <sz val="9"/>
        <rFont val="Arial"/>
        <family val="2"/>
      </rPr>
      <t>3</t>
    </r>
  </si>
  <si>
    <t>Total, PC&amp;B</t>
  </si>
  <si>
    <t>Source of Funds:</t>
  </si>
  <si>
    <t>AOAM Appropriaton</t>
  </si>
  <si>
    <r>
      <t>Administrative Cost Recoveries</t>
    </r>
    <r>
      <rPr>
        <vertAlign val="superscript"/>
        <sz val="9"/>
        <rFont val="Arial"/>
        <family val="2"/>
      </rPr>
      <t>4</t>
    </r>
  </si>
  <si>
    <t>Total, Resources for PC&amp;B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</si>
  <si>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Includes reimbursable details to NSF and terminal leave.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</si>
  <si>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Includes Federal Employee's Compensation Act (FECA) funding, overseas rental housing and education allowance, transit subsidies, and employee relocations.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</si>
  <si>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 FY 2018: includes nine months of the projected pay raise of 1.9 percent; it increases FTE Compensation costs by $2.46 million and Benefits by $702,000. 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</si>
  <si>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ACR levels for FY 2018 are estimated based on the levels in FY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</si>
</sst>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"/>
    <numFmt numFmtId="168" formatCode="#,##0.00;\-#,##0.00;&quot;-&quot;??"/>
    <numFmt numFmtId="170" formatCode="_([$$-409]* #,##0_);_([$$-409]* \(#,##0\);_([$$-409]* &quot;-&quot;_);_(@_)"/>
    <numFmt numFmtId="171" formatCode="0.0%;\-0.0%;&quot;-&quot;??"/>
    <numFmt numFmtId="172" formatCode="&quot;$&quot;#,##0.00;\-&quot;$&quot;#,##0.00;&quot;-&quot;??"/>
    <numFmt numFmtId="173" formatCode="_([$$-409]* #,##0.00_);_([$$-409]* \(#,##0.00\);_([$$-409]* &quot;-&quot;_);_(@_)"/>
    <numFmt numFmtId="174" formatCode="#,##0;\-#,##0;&quot;-&quot;??"/>
    <numFmt numFmtId="175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70" fontId="9" fillId="0" borderId="0"/>
    <xf numFmtId="170" fontId="9" fillId="0" borderId="0"/>
  </cellStyleXfs>
  <cellXfs count="7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 wrapText="1" indent="2"/>
    </xf>
    <xf numFmtId="0" fontId="3" fillId="0" borderId="2" xfId="0" applyFont="1" applyBorder="1" applyAlignment="1">
      <alignment horizontal="right" indent="2"/>
    </xf>
    <xf numFmtId="0" fontId="6" fillId="0" borderId="0" xfId="0" applyFont="1"/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168" fontId="3" fillId="0" borderId="0" xfId="0" applyNumberFormat="1" applyFont="1" applyFill="1" applyBorder="1"/>
    <xf numFmtId="171" fontId="3" fillId="0" borderId="0" xfId="1" applyNumberFormat="1" applyFont="1" applyFill="1" applyBorder="1" applyAlignment="1">
      <alignment horizontal="right"/>
    </xf>
    <xf numFmtId="168" fontId="3" fillId="0" borderId="3" xfId="0" applyNumberFormat="1" applyFont="1" applyFill="1" applyBorder="1"/>
    <xf numFmtId="171" fontId="3" fillId="0" borderId="3" xfId="1" applyNumberFormat="1" applyFont="1" applyFill="1" applyBorder="1" applyAlignment="1">
      <alignment horizontal="right"/>
    </xf>
    <xf numFmtId="171" fontId="8" fillId="0" borderId="1" xfId="1" applyNumberFormat="1" applyFont="1" applyFill="1" applyBorder="1" applyAlignment="1">
      <alignment horizontal="right"/>
    </xf>
    <xf numFmtId="0" fontId="7" fillId="0" borderId="0" xfId="0" applyFont="1" applyBorder="1"/>
    <xf numFmtId="0" fontId="11" fillId="0" borderId="0" xfId="0" applyFont="1" applyAlignment="1">
      <alignment horizontal="center" vertical="center"/>
    </xf>
    <xf numFmtId="49" fontId="13" fillId="0" borderId="4" xfId="3" applyNumberFormat="1" applyFont="1" applyBorder="1"/>
    <xf numFmtId="3" fontId="3" fillId="0" borderId="0" xfId="0" applyNumberFormat="1" applyFont="1" applyFill="1" applyBorder="1"/>
    <xf numFmtId="174" fontId="3" fillId="0" borderId="4" xfId="0" applyNumberFormat="1" applyFont="1" applyFill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49" fontId="13" fillId="0" borderId="3" xfId="3" applyNumberFormat="1" applyFont="1" applyBorder="1"/>
    <xf numFmtId="3" fontId="3" fillId="0" borderId="3" xfId="0" applyNumberFormat="1" applyFont="1" applyFill="1" applyBorder="1" applyAlignment="1">
      <alignment horizontal="right"/>
    </xf>
    <xf numFmtId="174" fontId="13" fillId="0" borderId="3" xfId="0" applyNumberFormat="1" applyFont="1" applyFill="1" applyBorder="1" applyAlignment="1">
      <alignment horizontal="right"/>
    </xf>
    <xf numFmtId="171" fontId="13" fillId="0" borderId="3" xfId="0" applyNumberFormat="1" applyFont="1" applyBorder="1" applyAlignment="1">
      <alignment horizontal="right"/>
    </xf>
    <xf numFmtId="49" fontId="3" fillId="0" borderId="4" xfId="3" applyNumberFormat="1" applyFont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49" fontId="3" fillId="0" borderId="0" xfId="3" applyNumberFormat="1" applyFont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/>
    <xf numFmtId="168" fontId="3" fillId="0" borderId="0" xfId="0" applyNumberFormat="1" applyFont="1" applyBorder="1" applyAlignment="1"/>
    <xf numFmtId="49" fontId="3" fillId="0" borderId="3" xfId="3" applyNumberFormat="1" applyFont="1" applyBorder="1"/>
    <xf numFmtId="168" fontId="3" fillId="0" borderId="3" xfId="0" applyNumberFormat="1" applyFont="1" applyBorder="1" applyAlignment="1"/>
    <xf numFmtId="49" fontId="8" fillId="0" borderId="4" xfId="3" applyNumberFormat="1" applyFont="1" applyBorder="1" applyAlignment="1">
      <alignment horizontal="left" indent="1"/>
    </xf>
    <xf numFmtId="164" fontId="8" fillId="0" borderId="4" xfId="0" applyNumberFormat="1" applyFont="1" applyFill="1" applyBorder="1" applyAlignment="1">
      <alignment horizontal="right"/>
    </xf>
    <xf numFmtId="168" fontId="8" fillId="0" borderId="0" xfId="0" applyNumberFormat="1" applyFont="1" applyFill="1" applyBorder="1"/>
    <xf numFmtId="164" fontId="8" fillId="0" borderId="4" xfId="0" applyNumberFormat="1" applyFont="1" applyFill="1" applyBorder="1" applyAlignment="1"/>
    <xf numFmtId="171" fontId="8" fillId="0" borderId="4" xfId="1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/>
    <xf numFmtId="168" fontId="3" fillId="0" borderId="3" xfId="0" applyNumberFormat="1" applyFont="1" applyFill="1" applyBorder="1" applyAlignment="1"/>
    <xf numFmtId="173" fontId="2" fillId="0" borderId="0" xfId="0" applyNumberFormat="1" applyFont="1"/>
    <xf numFmtId="49" fontId="3" fillId="0" borderId="1" xfId="3" applyNumberFormat="1" applyFont="1" applyBorder="1"/>
    <xf numFmtId="168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/>
    <xf numFmtId="171" fontId="3" fillId="0" borderId="1" xfId="1" applyNumberFormat="1" applyFont="1" applyFill="1" applyBorder="1" applyAlignment="1">
      <alignment horizontal="right"/>
    </xf>
    <xf numFmtId="49" fontId="8" fillId="0" borderId="6" xfId="3" applyNumberFormat="1" applyFont="1" applyBorder="1"/>
    <xf numFmtId="172" fontId="8" fillId="0" borderId="6" xfId="0" applyNumberFormat="1" applyFont="1" applyFill="1" applyBorder="1" applyAlignment="1">
      <alignment horizontal="right"/>
    </xf>
    <xf numFmtId="168" fontId="8" fillId="0" borderId="6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72" fontId="8" fillId="0" borderId="6" xfId="0" applyNumberFormat="1" applyFont="1" applyFill="1" applyBorder="1" applyAlignment="1"/>
    <xf numFmtId="171" fontId="8" fillId="0" borderId="6" xfId="1" applyNumberFormat="1" applyFont="1" applyFill="1" applyBorder="1" applyAlignment="1">
      <alignment horizontal="right"/>
    </xf>
    <xf numFmtId="49" fontId="3" fillId="0" borderId="7" xfId="3" applyNumberFormat="1" applyFont="1" applyBorder="1"/>
    <xf numFmtId="172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/>
    <xf numFmtId="171" fontId="8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75" fontId="3" fillId="0" borderId="3" xfId="0" applyNumberFormat="1" applyFont="1" applyFill="1" applyBorder="1" applyAlignment="1"/>
    <xf numFmtId="49" fontId="8" fillId="0" borderId="1" xfId="0" applyNumberFormat="1" applyFont="1" applyBorder="1"/>
    <xf numFmtId="172" fontId="8" fillId="0" borderId="1" xfId="0" applyNumberFormat="1" applyFont="1" applyFill="1" applyBorder="1" applyAlignment="1">
      <alignment horizontal="right"/>
    </xf>
    <xf numFmtId="168" fontId="8" fillId="0" borderId="5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172" fontId="8" fillId="0" borderId="1" xfId="0" applyNumberFormat="1" applyFont="1" applyFill="1" applyBorder="1" applyAlignment="1"/>
    <xf numFmtId="49" fontId="10" fillId="0" borderId="0" xfId="3" applyNumberFormat="1" applyFont="1" applyAlignment="1">
      <alignment horizontal="justify" vertical="top"/>
    </xf>
    <xf numFmtId="0" fontId="4" fillId="0" borderId="0" xfId="0" applyFont="1" applyAlignment="1">
      <alignment vertical="center"/>
    </xf>
    <xf numFmtId="49" fontId="10" fillId="0" borderId="0" xfId="3" applyNumberFormat="1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left"/>
    </xf>
    <xf numFmtId="0" fontId="7" fillId="0" borderId="0" xfId="0" applyFont="1" applyAlignment="1">
      <alignment vertical="center"/>
    </xf>
  </cellXfs>
  <cellStyles count="4">
    <cellStyle name="Normal" xfId="0" builtinId="0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8_Budget%20Cycle%20FY_2018_Cong%20Request%2007%20-%20Final%2007%20-%20Organizational%20Excellence%2001-Organizational%20Excellence%20Overview_FY18%20CJ_FINAL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byAppro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A28" sqref="A28"/>
    </sheetView>
  </sheetViews>
  <sheetFormatPr defaultColWidth="8.6640625" defaultRowHeight="13.2" x14ac:dyDescent="0.25"/>
  <cols>
    <col min="1" max="1" width="35.6640625" style="13" customWidth="1"/>
    <col min="2" max="3" width="8.77734375" style="13" customWidth="1"/>
    <col min="4" max="6" width="8.77734375" style="20" customWidth="1"/>
    <col min="7" max="8" width="8.6640625" style="13"/>
    <col min="9" max="9" width="11.109375" style="13" customWidth="1"/>
    <col min="10" max="16384" width="8.6640625" style="13"/>
  </cols>
  <sheetData>
    <row r="1" spans="1:8" x14ac:dyDescent="0.25">
      <c r="A1" s="21" t="s">
        <v>7</v>
      </c>
      <c r="B1" s="21"/>
      <c r="C1" s="21"/>
      <c r="D1" s="21"/>
      <c r="E1" s="21"/>
      <c r="F1" s="21"/>
    </row>
    <row r="2" spans="1:8" s="1" customFormat="1" ht="11.4" customHeight="1" thickBot="1" x14ac:dyDescent="0.25">
      <c r="A2" s="14" t="s">
        <v>0</v>
      </c>
      <c r="B2" s="14"/>
      <c r="C2" s="14"/>
      <c r="D2" s="14"/>
      <c r="E2" s="14"/>
      <c r="F2" s="14"/>
    </row>
    <row r="3" spans="1:8" s="1" customFormat="1" ht="27" customHeight="1" x14ac:dyDescent="0.2">
      <c r="A3" s="3"/>
      <c r="B3" s="5" t="s">
        <v>1</v>
      </c>
      <c r="C3" s="5" t="s">
        <v>2</v>
      </c>
      <c r="D3" s="6" t="s">
        <v>3</v>
      </c>
      <c r="E3" s="8" t="s">
        <v>4</v>
      </c>
      <c r="F3" s="9"/>
    </row>
    <row r="4" spans="1:8" s="1" customFormat="1" ht="11.4" x14ac:dyDescent="0.2">
      <c r="A4" s="4"/>
      <c r="B4" s="4"/>
      <c r="C4" s="4"/>
      <c r="D4" s="7"/>
      <c r="E4" s="2" t="s">
        <v>5</v>
      </c>
      <c r="F4" s="2" t="s">
        <v>6</v>
      </c>
    </row>
    <row r="5" spans="1:8" s="1" customFormat="1" ht="11.4" x14ac:dyDescent="0.2">
      <c r="A5" s="22" t="s">
        <v>8</v>
      </c>
      <c r="B5" s="11">
        <v>1276</v>
      </c>
      <c r="C5" s="15">
        <v>0</v>
      </c>
      <c r="D5" s="23">
        <v>1310</v>
      </c>
      <c r="E5" s="24">
        <f>D5-B5</f>
        <v>34</v>
      </c>
      <c r="F5" s="25">
        <f>IF(B5=0,"N/A  ",E5/B5)</f>
        <v>2.664576802507837E-2</v>
      </c>
    </row>
    <row r="6" spans="1:8" s="10" customFormat="1" ht="11.4" x14ac:dyDescent="0.2">
      <c r="A6" s="26" t="s">
        <v>9</v>
      </c>
      <c r="B6" s="12">
        <v>34</v>
      </c>
      <c r="C6" s="17">
        <v>0</v>
      </c>
      <c r="D6" s="27">
        <v>42</v>
      </c>
      <c r="E6" s="28">
        <f t="shared" ref="E6:E16" si="0">D6-B6</f>
        <v>8</v>
      </c>
      <c r="F6" s="29">
        <f t="shared" ref="F6:F16" si="1">IF(B6=0,"N/A  ",E6/B6)</f>
        <v>0.23529411764705882</v>
      </c>
    </row>
    <row r="7" spans="1:8" s="1" customFormat="1" ht="11.4" x14ac:dyDescent="0.2">
      <c r="A7" s="30" t="s">
        <v>10</v>
      </c>
      <c r="B7" s="31">
        <v>160.84297099999998</v>
      </c>
      <c r="C7" s="15">
        <v>0</v>
      </c>
      <c r="D7" s="32">
        <v>171.89500000000001</v>
      </c>
      <c r="E7" s="33">
        <f t="shared" si="0"/>
        <v>11.052029000000033</v>
      </c>
      <c r="F7" s="16">
        <f t="shared" si="1"/>
        <v>6.8713161235998521E-2</v>
      </c>
    </row>
    <row r="8" spans="1:8" s="1" customFormat="1" ht="11.4" x14ac:dyDescent="0.2">
      <c r="A8" s="34" t="s">
        <v>11</v>
      </c>
      <c r="B8" s="35">
        <v>1.387953</v>
      </c>
      <c r="C8" s="15">
        <v>0</v>
      </c>
      <c r="D8" s="32">
        <v>1.7477100000000001</v>
      </c>
      <c r="E8" s="36">
        <f t="shared" si="0"/>
        <v>0.3597570000000001</v>
      </c>
      <c r="F8" s="16">
        <f t="shared" si="1"/>
        <v>0.25919969912525864</v>
      </c>
    </row>
    <row r="9" spans="1:8" s="1" customFormat="1" x14ac:dyDescent="0.2">
      <c r="A9" s="34" t="s">
        <v>12</v>
      </c>
      <c r="B9" s="35">
        <v>1.1163989999999999</v>
      </c>
      <c r="C9" s="15">
        <v>0</v>
      </c>
      <c r="D9" s="32">
        <v>1.5499999999999998</v>
      </c>
      <c r="E9" s="37">
        <f t="shared" si="0"/>
        <v>0.4336009999999999</v>
      </c>
      <c r="F9" s="16">
        <f t="shared" si="1"/>
        <v>0.38839250124731384</v>
      </c>
    </row>
    <row r="10" spans="1:8" s="1" customFormat="1" ht="11.4" x14ac:dyDescent="0.2">
      <c r="A10" s="38" t="s">
        <v>13</v>
      </c>
      <c r="B10" s="35">
        <v>2.0072749999999999</v>
      </c>
      <c r="C10" s="17">
        <v>0</v>
      </c>
      <c r="D10" s="32">
        <v>2.089</v>
      </c>
      <c r="E10" s="39">
        <f t="shared" si="0"/>
        <v>8.1725000000000048E-2</v>
      </c>
      <c r="F10" s="18">
        <f t="shared" si="1"/>
        <v>4.0714401365034715E-2</v>
      </c>
    </row>
    <row r="11" spans="1:8" s="1" customFormat="1" ht="12" x14ac:dyDescent="0.25">
      <c r="A11" s="40" t="s">
        <v>14</v>
      </c>
      <c r="B11" s="41">
        <f>SUM(B7:B10)</f>
        <v>165.35459799999998</v>
      </c>
      <c r="C11" s="42">
        <f>SUM(C7:C10)</f>
        <v>0</v>
      </c>
      <c r="D11" s="41">
        <f>SUM(D7:D10)</f>
        <v>177.28171000000003</v>
      </c>
      <c r="E11" s="43">
        <f t="shared" si="0"/>
        <v>11.927112000000051</v>
      </c>
      <c r="F11" s="44">
        <f t="shared" si="1"/>
        <v>7.2130513117028963E-2</v>
      </c>
    </row>
    <row r="12" spans="1:8" s="1" customFormat="1" ht="11.4" x14ac:dyDescent="0.2">
      <c r="A12" s="34" t="s">
        <v>15</v>
      </c>
      <c r="B12" s="35">
        <v>47.245376999999998</v>
      </c>
      <c r="C12" s="15">
        <v>0</v>
      </c>
      <c r="D12" s="32">
        <v>49.453000000000003</v>
      </c>
      <c r="E12" s="45">
        <f t="shared" si="0"/>
        <v>2.2076230000000052</v>
      </c>
      <c r="F12" s="16">
        <f t="shared" si="1"/>
        <v>4.6726751698901788E-2</v>
      </c>
    </row>
    <row r="13" spans="1:8" s="1" customFormat="1" x14ac:dyDescent="0.2">
      <c r="A13" s="38" t="s">
        <v>16</v>
      </c>
      <c r="B13" s="35">
        <v>1.8066840000000002</v>
      </c>
      <c r="C13" s="17">
        <v>0</v>
      </c>
      <c r="D13" s="32">
        <v>1.9130000000000003</v>
      </c>
      <c r="E13" s="46">
        <f t="shared" si="0"/>
        <v>0.10631600000000008</v>
      </c>
      <c r="F13" s="18">
        <f t="shared" si="1"/>
        <v>5.8845929891447574E-2</v>
      </c>
    </row>
    <row r="14" spans="1:8" s="1" customFormat="1" ht="13.2" customHeight="1" x14ac:dyDescent="0.25">
      <c r="A14" s="40" t="s">
        <v>17</v>
      </c>
      <c r="B14" s="41">
        <f>SUM(B12:B13)</f>
        <v>49.052060999999995</v>
      </c>
      <c r="C14" s="42">
        <f>SUM(C12:C13)</f>
        <v>0</v>
      </c>
      <c r="D14" s="41">
        <f>SUM(D12:D13)</f>
        <v>51.366</v>
      </c>
      <c r="E14" s="43">
        <f t="shared" si="0"/>
        <v>2.3139390000000049</v>
      </c>
      <c r="F14" s="44">
        <f t="shared" si="1"/>
        <v>4.7173124896831654E-2</v>
      </c>
      <c r="H14" s="47"/>
    </row>
    <row r="15" spans="1:8" s="1" customFormat="1" ht="13.8" thickBot="1" x14ac:dyDescent="0.25">
      <c r="A15" s="48" t="s">
        <v>18</v>
      </c>
      <c r="B15" s="49">
        <v>0</v>
      </c>
      <c r="C15" s="15">
        <v>0</v>
      </c>
      <c r="D15" s="50">
        <v>3.165</v>
      </c>
      <c r="E15" s="51">
        <f t="shared" si="0"/>
        <v>3.165</v>
      </c>
      <c r="F15" s="52" t="str">
        <f t="shared" si="1"/>
        <v xml:space="preserve">N/A  </v>
      </c>
    </row>
    <row r="16" spans="1:8" s="1" customFormat="1" ht="12.6" thickBot="1" x14ac:dyDescent="0.3">
      <c r="A16" s="53" t="s">
        <v>19</v>
      </c>
      <c r="B16" s="54">
        <f>SUM(B11,B14,B15)</f>
        <v>214.40665899999999</v>
      </c>
      <c r="C16" s="55">
        <f>C11+C15+C14</f>
        <v>0</v>
      </c>
      <c r="D16" s="56">
        <f>SUM(D11,D14,D15)</f>
        <v>231.81271000000001</v>
      </c>
      <c r="E16" s="57">
        <f t="shared" si="0"/>
        <v>17.406051000000019</v>
      </c>
      <c r="F16" s="58">
        <f t="shared" si="1"/>
        <v>8.118241793973395E-2</v>
      </c>
    </row>
    <row r="17" spans="1:6" s="1" customFormat="1" ht="14.4" customHeight="1" thickTop="1" x14ac:dyDescent="0.25">
      <c r="A17" s="59" t="s">
        <v>20</v>
      </c>
      <c r="B17" s="60"/>
      <c r="C17" s="15"/>
      <c r="D17" s="61"/>
      <c r="E17" s="62"/>
      <c r="F17" s="63"/>
    </row>
    <row r="18" spans="1:6" s="1" customFormat="1" ht="11.4" x14ac:dyDescent="0.2">
      <c r="A18" s="34" t="s">
        <v>21</v>
      </c>
      <c r="B18" s="64">
        <v>208.92514999999997</v>
      </c>
      <c r="C18" s="15">
        <v>0</v>
      </c>
      <c r="D18" s="32">
        <v>225.99600000000001</v>
      </c>
      <c r="E18" s="36">
        <f t="shared" ref="E18:E20" si="2">D18-B18</f>
        <v>17.070850000000036</v>
      </c>
      <c r="F18" s="16">
        <f t="shared" ref="F18:F20" si="3">IF(B18=0,"N/A  ",E18/B18)</f>
        <v>8.170797053394499E-2</v>
      </c>
    </row>
    <row r="19" spans="1:6" s="1" customFormat="1" x14ac:dyDescent="0.2">
      <c r="A19" s="38" t="s">
        <v>22</v>
      </c>
      <c r="B19" s="65">
        <v>5.481509</v>
      </c>
      <c r="C19" s="15">
        <v>0</v>
      </c>
      <c r="D19" s="66">
        <v>5.8170000000000002</v>
      </c>
      <c r="E19" s="67">
        <f t="shared" si="2"/>
        <v>0.33549100000000021</v>
      </c>
      <c r="F19" s="18">
        <f t="shared" si="3"/>
        <v>6.1204131927905289E-2</v>
      </c>
    </row>
    <row r="20" spans="1:6" s="1" customFormat="1" ht="12.6" thickBot="1" x14ac:dyDescent="0.3">
      <c r="A20" s="68" t="s">
        <v>23</v>
      </c>
      <c r="B20" s="69">
        <f>SUM(B18:B19)</f>
        <v>214.40665899999996</v>
      </c>
      <c r="C20" s="70">
        <f>SUM(C18:C19)</f>
        <v>0</v>
      </c>
      <c r="D20" s="71">
        <f>SUM(D18:D19)</f>
        <v>231.81300000000002</v>
      </c>
      <c r="E20" s="72">
        <f t="shared" si="2"/>
        <v>17.406341000000054</v>
      </c>
      <c r="F20" s="19">
        <f t="shared" si="3"/>
        <v>8.1183770509665271E-2</v>
      </c>
    </row>
    <row r="21" spans="1:6" s="74" customFormat="1" ht="10.199999999999999" x14ac:dyDescent="0.3">
      <c r="A21" s="73" t="s">
        <v>24</v>
      </c>
      <c r="B21" s="73"/>
      <c r="C21" s="73"/>
      <c r="D21" s="73"/>
      <c r="E21" s="73"/>
      <c r="F21" s="73"/>
    </row>
    <row r="22" spans="1:6" s="76" customFormat="1" ht="10.199999999999999" x14ac:dyDescent="0.3">
      <c r="A22" s="75" t="s">
        <v>25</v>
      </c>
      <c r="B22" s="75"/>
      <c r="C22" s="75"/>
      <c r="D22" s="75"/>
      <c r="E22" s="75"/>
      <c r="F22" s="75"/>
    </row>
    <row r="23" spans="1:6" s="74" customFormat="1" ht="10.199999999999999" x14ac:dyDescent="0.3">
      <c r="A23" s="75" t="s">
        <v>26</v>
      </c>
      <c r="B23" s="75"/>
      <c r="C23" s="75"/>
      <c r="D23" s="75"/>
      <c r="E23" s="75"/>
      <c r="F23" s="75"/>
    </row>
    <row r="24" spans="1:6" s="78" customFormat="1" x14ac:dyDescent="0.2">
      <c r="A24" s="77" t="s">
        <v>27</v>
      </c>
      <c r="B24" s="77"/>
      <c r="C24" s="77"/>
      <c r="D24" s="77"/>
      <c r="E24" s="77"/>
      <c r="F24" s="77"/>
    </row>
  </sheetData>
  <mergeCells count="11">
    <mergeCell ref="A24:F24"/>
    <mergeCell ref="A22:F22"/>
    <mergeCell ref="A23:F23"/>
    <mergeCell ref="A3:A4"/>
    <mergeCell ref="B3:B4"/>
    <mergeCell ref="C3:C4"/>
    <mergeCell ref="D3:D4"/>
    <mergeCell ref="E3:F3"/>
    <mergeCell ref="A1:F1"/>
    <mergeCell ref="A2:F2"/>
    <mergeCell ref="A21:F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PC&amp;B</vt:lpstr>
      <vt:lpstr>'PC&amp;B'!Print_Area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2017-05-18T18:11:51Z</dcterms:created>
  <dcterms:modified xsi:type="dcterms:W3CDTF">2017-05-18T18:32:26Z</dcterms:modified>
</cp:coreProperties>
</file>