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05 - Formatting\02 - Summary Tables and Charts\Standalone Excel Tables\"/>
    </mc:Choice>
  </mc:AlternateContent>
  <xr:revisionPtr revIDLastSave="0" documentId="13_ncr:1_{FB2CBC75-4108-479A-9194-A48614BE9BD4}" xr6:coauthVersionLast="46" xr6:coauthVersionMax="46" xr10:uidLastSave="{00000000-0000-0000-0000-000000000000}"/>
  <bookViews>
    <workbookView xWindow="-25310" yWindow="250" windowWidth="25420" windowHeight="15370" xr2:uid="{A88C1235-B714-476F-B230-4D054C3FE288}"/>
  </bookViews>
  <sheets>
    <sheet name="FY22 Admin Priorities" sheetId="1" r:id="rId1"/>
  </sheets>
  <definedNames>
    <definedName name="_xlnm.Print_Titles" localSheetId="0">'FY22 Admin Priorities'!$1:$4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1" l="1"/>
  <c r="J65" i="1"/>
  <c r="E65" i="1"/>
  <c r="F65" i="1" s="1"/>
  <c r="J48" i="1"/>
  <c r="K48" i="1" s="1"/>
  <c r="F48" i="1"/>
  <c r="E48" i="1"/>
  <c r="J31" i="1"/>
  <c r="K31" i="1" s="1"/>
  <c r="F31" i="1"/>
  <c r="E31" i="1"/>
  <c r="J14" i="1"/>
  <c r="K14" i="1" s="1"/>
  <c r="E14" i="1"/>
  <c r="F14" i="1" s="1"/>
  <c r="K70" i="1"/>
  <c r="J70" i="1"/>
  <c r="I69" i="1"/>
  <c r="I71" i="1" s="1"/>
  <c r="H69" i="1"/>
  <c r="H71" i="1" s="1"/>
  <c r="G69" i="1"/>
  <c r="G71" i="1" s="1"/>
  <c r="K68" i="1"/>
  <c r="J68" i="1"/>
  <c r="J67" i="1"/>
  <c r="K67" i="1" s="1"/>
  <c r="K66" i="1"/>
  <c r="J66" i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K53" i="1"/>
  <c r="J53" i="1"/>
  <c r="I52" i="1"/>
  <c r="H52" i="1"/>
  <c r="H54" i="1" s="1"/>
  <c r="G52" i="1"/>
  <c r="G54" i="1" s="1"/>
  <c r="K51" i="1"/>
  <c r="J51" i="1"/>
  <c r="K50" i="1"/>
  <c r="J50" i="1"/>
  <c r="K49" i="1"/>
  <c r="J49" i="1"/>
  <c r="K47" i="1"/>
  <c r="J47" i="1"/>
  <c r="J46" i="1"/>
  <c r="K46" i="1" s="1"/>
  <c r="K45" i="1"/>
  <c r="J45" i="1"/>
  <c r="J44" i="1"/>
  <c r="K44" i="1" s="1"/>
  <c r="J43" i="1"/>
  <c r="K43" i="1" s="1"/>
  <c r="K42" i="1"/>
  <c r="J42" i="1"/>
  <c r="E70" i="1"/>
  <c r="F70" i="1" s="1"/>
  <c r="D69" i="1"/>
  <c r="D71" i="1" s="1"/>
  <c r="C69" i="1"/>
  <c r="C71" i="1" s="1"/>
  <c r="B69" i="1"/>
  <c r="B71" i="1" s="1"/>
  <c r="F68" i="1"/>
  <c r="E68" i="1"/>
  <c r="F67" i="1"/>
  <c r="E67" i="1"/>
  <c r="E66" i="1"/>
  <c r="F66" i="1" s="1"/>
  <c r="F64" i="1"/>
  <c r="E64" i="1"/>
  <c r="E63" i="1"/>
  <c r="F63" i="1" s="1"/>
  <c r="F62" i="1"/>
  <c r="E62" i="1"/>
  <c r="E61" i="1"/>
  <c r="F61" i="1" s="1"/>
  <c r="E60" i="1"/>
  <c r="F60" i="1" s="1"/>
  <c r="E59" i="1"/>
  <c r="F59" i="1" s="1"/>
  <c r="F53" i="1"/>
  <c r="E53" i="1"/>
  <c r="D52" i="1"/>
  <c r="C52" i="1"/>
  <c r="C54" i="1" s="1"/>
  <c r="B52" i="1"/>
  <c r="B54" i="1" s="1"/>
  <c r="F51" i="1"/>
  <c r="E51" i="1"/>
  <c r="F50" i="1"/>
  <c r="E50" i="1"/>
  <c r="F49" i="1"/>
  <c r="E49" i="1"/>
  <c r="F47" i="1"/>
  <c r="E47" i="1"/>
  <c r="E46" i="1"/>
  <c r="F46" i="1" s="1"/>
  <c r="F45" i="1"/>
  <c r="E45" i="1"/>
  <c r="E44" i="1"/>
  <c r="F44" i="1" s="1"/>
  <c r="E43" i="1"/>
  <c r="F43" i="1" s="1"/>
  <c r="E42" i="1"/>
  <c r="F42" i="1" s="1"/>
  <c r="E36" i="1"/>
  <c r="F36" i="1" s="1"/>
  <c r="D35" i="1"/>
  <c r="D37" i="1" s="1"/>
  <c r="C35" i="1"/>
  <c r="C37" i="1" s="1"/>
  <c r="B35" i="1"/>
  <c r="B37" i="1" s="1"/>
  <c r="F34" i="1"/>
  <c r="E34" i="1"/>
  <c r="F33" i="1"/>
  <c r="E33" i="1"/>
  <c r="F32" i="1"/>
  <c r="E32" i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K19" i="1"/>
  <c r="J19" i="1"/>
  <c r="I18" i="1"/>
  <c r="H18" i="1"/>
  <c r="H20" i="1" s="1"/>
  <c r="G18" i="1"/>
  <c r="G20" i="1" s="1"/>
  <c r="K17" i="1"/>
  <c r="J17" i="1"/>
  <c r="K16" i="1"/>
  <c r="J16" i="1"/>
  <c r="K15" i="1"/>
  <c r="J15" i="1"/>
  <c r="K13" i="1"/>
  <c r="J13" i="1"/>
  <c r="J12" i="1"/>
  <c r="K12" i="1" s="1"/>
  <c r="K11" i="1"/>
  <c r="J11" i="1"/>
  <c r="J10" i="1"/>
  <c r="K10" i="1" s="1"/>
  <c r="J9" i="1"/>
  <c r="K9" i="1" s="1"/>
  <c r="K8" i="1"/>
  <c r="J8" i="1"/>
  <c r="E19" i="1"/>
  <c r="F19" i="1" s="1"/>
  <c r="D18" i="1"/>
  <c r="D20" i="1" s="1"/>
  <c r="C18" i="1"/>
  <c r="C20" i="1" s="1"/>
  <c r="B18" i="1"/>
  <c r="B20" i="1" s="1"/>
  <c r="E17" i="1"/>
  <c r="F17" i="1" s="1"/>
  <c r="F16" i="1"/>
  <c r="E16" i="1"/>
  <c r="E15" i="1"/>
  <c r="F15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J36" i="1"/>
  <c r="K36" i="1" s="1"/>
  <c r="I35" i="1"/>
  <c r="I37" i="1" s="1"/>
  <c r="H35" i="1"/>
  <c r="H37" i="1" s="1"/>
  <c r="G35" i="1"/>
  <c r="G37" i="1" s="1"/>
  <c r="J34" i="1"/>
  <c r="K34" i="1" s="1"/>
  <c r="J33" i="1"/>
  <c r="K33" i="1" s="1"/>
  <c r="K32" i="1"/>
  <c r="J32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52" i="1" l="1"/>
  <c r="K52" i="1" s="1"/>
  <c r="J71" i="1"/>
  <c r="K71" i="1" s="1"/>
  <c r="J69" i="1"/>
  <c r="K69" i="1" s="1"/>
  <c r="E37" i="1"/>
  <c r="F37" i="1" s="1"/>
  <c r="E52" i="1"/>
  <c r="F52" i="1" s="1"/>
  <c r="I54" i="1"/>
  <c r="J54" i="1" s="1"/>
  <c r="K54" i="1" s="1"/>
  <c r="E69" i="1"/>
  <c r="F69" i="1" s="1"/>
  <c r="E18" i="1"/>
  <c r="F18" i="1" s="1"/>
  <c r="J35" i="1"/>
  <c r="K35" i="1" s="1"/>
  <c r="E35" i="1"/>
  <c r="F35" i="1" s="1"/>
  <c r="D54" i="1"/>
  <c r="E54" i="1" s="1"/>
  <c r="F54" i="1" s="1"/>
  <c r="J18" i="1"/>
  <c r="K18" i="1" s="1"/>
  <c r="E71" i="1"/>
  <c r="F71" i="1" s="1"/>
  <c r="I20" i="1"/>
  <c r="J20" i="1" s="1"/>
  <c r="K20" i="1" s="1"/>
  <c r="E20" i="1"/>
  <c r="F20" i="1" s="1"/>
  <c r="J37" i="1"/>
  <c r="K37" i="1" s="1"/>
</calcChain>
</file>

<file path=xl/sharedStrings.xml><?xml version="1.0" encoding="utf-8"?>
<sst xmlns="http://schemas.openxmlformats.org/spreadsheetml/2006/main" count="113" uniqueCount="32">
  <si>
    <t>NATIONAL SCIENCE FOUNDATION</t>
  </si>
  <si>
    <t>(Dollars in Millions)</t>
  </si>
  <si>
    <t>Advanced Manufacturing</t>
  </si>
  <si>
    <t>Advanced Wireless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</si>
  <si>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</si>
  <si>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</si>
  <si>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</si>
  <si>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</si>
  <si>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</si>
  <si>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</si>
  <si>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</si>
  <si>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</si>
  <si>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</si>
  <si>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OPP</t>
  </si>
  <si>
    <t>IA</t>
  </si>
  <si>
    <t>R&amp;RA</t>
  </si>
  <si>
    <t>EHR</t>
  </si>
  <si>
    <t>Total, NSF</t>
  </si>
  <si>
    <t>Artificial Intelligence</t>
  </si>
  <si>
    <t>Clean Energy Technology</t>
  </si>
  <si>
    <t>Microelectronics and Semiconductors</t>
  </si>
  <si>
    <t>Quantum Information Science</t>
  </si>
  <si>
    <t>FY 2022 BUDGET REQUEST TO CONGRESS</t>
  </si>
  <si>
    <t>NSF ADMINISTRATION PRIORITIES SUMMARY</t>
  </si>
  <si>
    <t>Biotechnology</t>
  </si>
  <si>
    <t>FY 2020
Actual</t>
  </si>
  <si>
    <t>FY 2021
Estimate</t>
  </si>
  <si>
    <t>FY 2022
Request</t>
  </si>
  <si>
    <t>FY 2022 Request
change over
FY 2021 Estimate</t>
  </si>
  <si>
    <t>U.S. Global Change Research Program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</si>
  <si>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FY 2020 and FY 2021 funding for TIP is shown for comparability across fiscal years.</t>
    </r>
  </si>
  <si>
    <r>
      <t>TIP</t>
    </r>
    <r>
      <rPr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</si>
</sst>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5" xfId="1" applyFont="1" applyBorder="1"/>
    <xf numFmtId="0" fontId="3" fillId="0" borderId="0" xfId="1" applyFont="1" applyAlignment="1">
      <alignment horizontal="left" vertical="top" wrapText="1"/>
    </xf>
    <xf numFmtId="0" fontId="3" fillId="0" borderId="8" xfId="1" applyFont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164" fontId="3" fillId="0" borderId="5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8" xfId="1" applyFont="1" applyBorder="1"/>
    <xf numFmtId="166" fontId="3" fillId="0" borderId="8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0" fontId="2" fillId="0" borderId="5" xfId="1" applyFont="1" applyBorder="1"/>
    <xf numFmtId="164" fontId="2" fillId="0" borderId="6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5" fontId="2" fillId="0" borderId="11" xfId="1" applyNumberFormat="1" applyFont="1" applyBorder="1" applyAlignment="1">
      <alignment horizontal="right"/>
    </xf>
    <xf numFmtId="0" fontId="2" fillId="0" borderId="8" xfId="1" applyFont="1" applyBorder="1"/>
    <xf numFmtId="164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0" fontId="2" fillId="0" borderId="12" xfId="1" applyFont="1" applyBorder="1"/>
    <xf numFmtId="164" fontId="2" fillId="0" borderId="1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2" fillId="0" borderId="0" xfId="1" applyFont="1" applyAlignment="1"/>
    <xf numFmtId="0" fontId="3" fillId="0" borderId="0" xfId="1" applyFont="1" applyAlignment="1"/>
    <xf numFmtId="164" fontId="3" fillId="0" borderId="18" xfId="1" applyNumberFormat="1" applyFont="1" applyBorder="1" applyAlignment="1">
      <alignment horizontal="right"/>
    </xf>
    <xf numFmtId="166" fontId="3" fillId="0" borderId="18" xfId="1" applyNumberFormat="1" applyFont="1" applyBorder="1" applyAlignment="1">
      <alignment horizontal="right"/>
    </xf>
    <xf numFmtId="166" fontId="3" fillId="0" borderId="17" xfId="1" applyNumberFormat="1" applyFont="1" applyBorder="1" applyAlignment="1">
      <alignment horizontal="right"/>
    </xf>
    <xf numFmtId="164" fontId="2" fillId="0" borderId="18" xfId="1" applyNumberFormat="1" applyFont="1" applyBorder="1" applyAlignment="1">
      <alignment horizontal="right"/>
    </xf>
    <xf numFmtId="164" fontId="2" fillId="0" borderId="17" xfId="1" applyNumberFormat="1" applyFont="1" applyBorder="1" applyAlignment="1">
      <alignment horizontal="right"/>
    </xf>
    <xf numFmtId="164" fontId="2" fillId="0" borderId="19" xfId="1" applyNumberFormat="1" applyFont="1" applyBorder="1" applyAlignment="1">
      <alignment horizontal="right"/>
    </xf>
    <xf numFmtId="0" fontId="4" fillId="0" borderId="0" xfId="1" applyFont="1"/>
    <xf numFmtId="4" fontId="3" fillId="0" borderId="5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39" fontId="3" fillId="0" borderId="18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 wrapText="1"/>
    </xf>
    <xf numFmtId="0" fontId="2" fillId="0" borderId="7" xfId="1" applyFont="1" applyBorder="1" applyAlignment="1">
      <alignment horizontal="right" wrapText="1"/>
    </xf>
    <xf numFmtId="0" fontId="2" fillId="0" borderId="2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right" wrapText="1"/>
    </xf>
    <xf numFmtId="0" fontId="2" fillId="0" borderId="9" xfId="1" applyFont="1" applyBorder="1" applyAlignment="1">
      <alignment horizontal="right" wrapText="1"/>
    </xf>
    <xf numFmtId="0" fontId="2" fillId="0" borderId="17" xfId="1" applyFont="1" applyBorder="1" applyAlignment="1">
      <alignment horizontal="right" wrapText="1"/>
    </xf>
    <xf numFmtId="0" fontId="2" fillId="0" borderId="10" xfId="1" applyFont="1" applyBorder="1" applyAlignment="1">
      <alignment horizontal="right" wrapText="1"/>
    </xf>
  </cellXfs>
  <cellStyles count="2">
    <cellStyle name="Normal" xfId="0" builtinId="0"/>
    <cellStyle name="Normal 2" xfId="1" xr:uid="{39F92F43-1032-43BA-8CE0-62242DD72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EFE4-700F-4EBC-9369-3E4A3A7BADF4}">
  <dimension ref="A1:Q72"/>
  <sheetViews>
    <sheetView showGridLines="0" tabSelected="1" workbookViewId="0">
      <selection sqref="A1:K1"/>
    </sheetView>
  </sheetViews>
  <sheetFormatPr defaultColWidth="9.1796875" defaultRowHeight="14" x14ac:dyDescent="0.3"/>
  <cols>
    <col min="1" max="1" width="11.453125" style="1" bestFit="1" customWidth="1"/>
    <col min="2" max="4" width="10.1796875" style="1" customWidth="1"/>
    <col min="5" max="6" width="12.81640625" style="1" customWidth="1"/>
    <col min="7" max="9" width="10.1796875" style="1" customWidth="1"/>
    <col min="10" max="11" width="12.81640625" style="1" customWidth="1"/>
    <col min="12" max="14" width="10.1796875" style="1" customWidth="1"/>
    <col min="15" max="16" width="12.81640625" style="1" customWidth="1"/>
    <col min="17" max="16384" width="9.1796875" style="1"/>
  </cols>
  <sheetData>
    <row r="1" spans="1:17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1"/>
      <c r="M1" s="31"/>
      <c r="N1" s="31"/>
      <c r="O1" s="31"/>
      <c r="P1" s="31"/>
    </row>
    <row r="2" spans="1:17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1"/>
      <c r="M2" s="31"/>
      <c r="N2" s="31"/>
      <c r="O2" s="31"/>
      <c r="P2" s="31"/>
    </row>
    <row r="3" spans="1:17" x14ac:dyDescent="0.3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1"/>
      <c r="M3" s="31"/>
      <c r="N3" s="31"/>
      <c r="O3" s="31"/>
      <c r="P3" s="31"/>
    </row>
    <row r="4" spans="1:17" ht="14.5" thickBot="1" x14ac:dyDescent="0.3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2"/>
      <c r="M4" s="32"/>
      <c r="N4" s="32"/>
      <c r="O4" s="32"/>
      <c r="P4" s="32"/>
    </row>
    <row r="5" spans="1:17" ht="39" customHeight="1" thickTop="1" x14ac:dyDescent="0.3">
      <c r="A5" s="2"/>
      <c r="B5" s="44" t="s">
        <v>2</v>
      </c>
      <c r="C5" s="45"/>
      <c r="D5" s="45"/>
      <c r="E5" s="45"/>
      <c r="F5" s="45"/>
      <c r="G5" s="44" t="s">
        <v>3</v>
      </c>
      <c r="H5" s="45"/>
      <c r="I5" s="45"/>
      <c r="J5" s="45"/>
      <c r="K5" s="46"/>
    </row>
    <row r="6" spans="1:17" ht="42" customHeight="1" x14ac:dyDescent="0.3">
      <c r="A6" s="3"/>
      <c r="B6" s="50" t="s">
        <v>25</v>
      </c>
      <c r="C6" s="51" t="s">
        <v>26</v>
      </c>
      <c r="D6" s="51" t="s">
        <v>27</v>
      </c>
      <c r="E6" s="52" t="s">
        <v>28</v>
      </c>
      <c r="F6" s="53"/>
      <c r="G6" s="50" t="s">
        <v>25</v>
      </c>
      <c r="H6" s="51" t="s">
        <v>26</v>
      </c>
      <c r="I6" s="51" t="s">
        <v>27</v>
      </c>
      <c r="J6" s="52" t="s">
        <v>28</v>
      </c>
      <c r="K6" s="53"/>
      <c r="Q6" s="4"/>
    </row>
    <row r="7" spans="1:17" s="6" customFormat="1" x14ac:dyDescent="0.3">
      <c r="A7" s="5"/>
      <c r="B7" s="54"/>
      <c r="C7" s="55"/>
      <c r="D7" s="55"/>
      <c r="E7" s="56" t="s">
        <v>4</v>
      </c>
      <c r="F7" s="57" t="s">
        <v>5</v>
      </c>
      <c r="G7" s="54"/>
      <c r="H7" s="55"/>
      <c r="I7" s="55"/>
      <c r="J7" s="56" t="s">
        <v>4</v>
      </c>
      <c r="K7" s="57" t="s">
        <v>5</v>
      </c>
      <c r="Q7" s="4"/>
    </row>
    <row r="8" spans="1:17" x14ac:dyDescent="0.3">
      <c r="A8" s="3" t="s">
        <v>6</v>
      </c>
      <c r="B8" s="7">
        <v>8.48</v>
      </c>
      <c r="C8" s="8">
        <v>7.16</v>
      </c>
      <c r="D8" s="8">
        <v>17.16</v>
      </c>
      <c r="E8" s="33">
        <f t="shared" ref="E8:E20" si="0">D8-C8</f>
        <v>10</v>
      </c>
      <c r="F8" s="9">
        <f t="shared" ref="F8:F20" si="1">IF(C8=0,"N/A",E8/C8)</f>
        <v>1.3966480446927374</v>
      </c>
      <c r="G8" s="7">
        <v>0</v>
      </c>
      <c r="H8" s="28">
        <v>0</v>
      </c>
      <c r="I8" s="28">
        <v>0</v>
      </c>
      <c r="J8" s="33">
        <f t="shared" ref="J8:J20" si="2">I8-H8</f>
        <v>0</v>
      </c>
      <c r="K8" s="9" t="str">
        <f t="shared" ref="K8:K20" si="3">IF(H8=0,"N/A",J8/H8)</f>
        <v>N/A</v>
      </c>
    </row>
    <row r="9" spans="1:17" x14ac:dyDescent="0.3">
      <c r="A9" s="3" t="s">
        <v>7</v>
      </c>
      <c r="B9" s="10">
        <v>42.37</v>
      </c>
      <c r="C9" s="11">
        <v>42.22</v>
      </c>
      <c r="D9" s="11">
        <v>42.22</v>
      </c>
      <c r="E9" s="34">
        <f t="shared" si="0"/>
        <v>0</v>
      </c>
      <c r="F9" s="9">
        <f t="shared" si="1"/>
        <v>0</v>
      </c>
      <c r="G9" s="40">
        <v>88.76</v>
      </c>
      <c r="H9" s="41">
        <v>88.76</v>
      </c>
      <c r="I9" s="41">
        <v>93.26</v>
      </c>
      <c r="J9" s="42">
        <f t="shared" si="2"/>
        <v>4.5</v>
      </c>
      <c r="K9" s="9">
        <f t="shared" si="3"/>
        <v>5.0698512843623249E-2</v>
      </c>
    </row>
    <row r="10" spans="1:17" x14ac:dyDescent="0.3">
      <c r="A10" s="3" t="s">
        <v>8</v>
      </c>
      <c r="B10" s="10">
        <v>127.99</v>
      </c>
      <c r="C10" s="11">
        <v>117.37</v>
      </c>
      <c r="D10" s="11">
        <v>174.37</v>
      </c>
      <c r="E10" s="34">
        <f t="shared" si="0"/>
        <v>57</v>
      </c>
      <c r="F10" s="9">
        <f t="shared" si="1"/>
        <v>0.48564369089205078</v>
      </c>
      <c r="G10" s="10">
        <v>24.36</v>
      </c>
      <c r="H10" s="29">
        <v>23.45</v>
      </c>
      <c r="I10" s="29">
        <v>25.8</v>
      </c>
      <c r="J10" s="34">
        <f t="shared" si="2"/>
        <v>2.3500000000000014</v>
      </c>
      <c r="K10" s="9">
        <f t="shared" si="3"/>
        <v>0.10021321961620476</v>
      </c>
    </row>
    <row r="11" spans="1:17" x14ac:dyDescent="0.3">
      <c r="A11" s="3" t="s">
        <v>9</v>
      </c>
      <c r="B11" s="10">
        <v>0</v>
      </c>
      <c r="C11" s="11">
        <v>0</v>
      </c>
      <c r="D11" s="11">
        <v>0</v>
      </c>
      <c r="E11" s="34">
        <f t="shared" si="0"/>
        <v>0</v>
      </c>
      <c r="F11" s="9" t="str">
        <f t="shared" si="1"/>
        <v>N/A</v>
      </c>
      <c r="G11" s="10">
        <v>0</v>
      </c>
      <c r="H11" s="29">
        <v>0</v>
      </c>
      <c r="I11" s="29">
        <v>0</v>
      </c>
      <c r="J11" s="34">
        <f t="shared" si="2"/>
        <v>0</v>
      </c>
      <c r="K11" s="9" t="str">
        <f t="shared" si="3"/>
        <v>N/A</v>
      </c>
    </row>
    <row r="12" spans="1:17" x14ac:dyDescent="0.3">
      <c r="A12" s="3" t="s">
        <v>10</v>
      </c>
      <c r="B12" s="10">
        <v>160.62</v>
      </c>
      <c r="C12" s="11">
        <v>123.03</v>
      </c>
      <c r="D12" s="11">
        <v>123.13</v>
      </c>
      <c r="E12" s="34">
        <f t="shared" si="0"/>
        <v>9.9999999999994316E-2</v>
      </c>
      <c r="F12" s="9">
        <f t="shared" si="1"/>
        <v>8.1280988376814043E-4</v>
      </c>
      <c r="G12" s="10">
        <v>17</v>
      </c>
      <c r="H12" s="29">
        <v>17</v>
      </c>
      <c r="I12" s="29">
        <v>17</v>
      </c>
      <c r="J12" s="34">
        <f t="shared" si="2"/>
        <v>0</v>
      </c>
      <c r="K12" s="9">
        <f t="shared" si="3"/>
        <v>0</v>
      </c>
    </row>
    <row r="13" spans="1:17" x14ac:dyDescent="0.3">
      <c r="A13" s="3" t="s">
        <v>11</v>
      </c>
      <c r="B13" s="10">
        <v>0.75</v>
      </c>
      <c r="C13" s="11">
        <v>0.5</v>
      </c>
      <c r="D13" s="11">
        <v>3.5</v>
      </c>
      <c r="E13" s="34">
        <f t="shared" si="0"/>
        <v>3</v>
      </c>
      <c r="F13" s="9">
        <f t="shared" si="1"/>
        <v>6</v>
      </c>
      <c r="G13" s="10">
        <v>0</v>
      </c>
      <c r="H13" s="29">
        <v>0</v>
      </c>
      <c r="I13" s="29">
        <v>0</v>
      </c>
      <c r="J13" s="34">
        <f t="shared" si="2"/>
        <v>0</v>
      </c>
      <c r="K13" s="9" t="str">
        <f t="shared" si="3"/>
        <v>N/A</v>
      </c>
    </row>
    <row r="14" spans="1:17" ht="16.5" x14ac:dyDescent="0.3">
      <c r="A14" s="3" t="s">
        <v>31</v>
      </c>
      <c r="B14" s="10">
        <v>26.58</v>
      </c>
      <c r="C14" s="11">
        <v>24.63</v>
      </c>
      <c r="D14" s="11">
        <v>54.63</v>
      </c>
      <c r="E14" s="34">
        <f t="shared" ref="E14" si="4">D14-C14</f>
        <v>30.000000000000004</v>
      </c>
      <c r="F14" s="9">
        <f t="shared" ref="F14" si="5">IF(C14=0,"N/A",E14/C14)</f>
        <v>1.2180267965895251</v>
      </c>
      <c r="G14" s="10">
        <v>0.6</v>
      </c>
      <c r="H14" s="29">
        <v>0.55000000000000004</v>
      </c>
      <c r="I14" s="29">
        <v>30.55</v>
      </c>
      <c r="J14" s="34">
        <f t="shared" ref="J14" si="6">I14-H14</f>
        <v>30</v>
      </c>
      <c r="K14" s="9">
        <f t="shared" ref="K14" si="7">IF(H14=0,"N/A",J14/H14)</f>
        <v>54.54545454545454</v>
      </c>
    </row>
    <row r="15" spans="1:17" x14ac:dyDescent="0.3">
      <c r="A15" s="3" t="s">
        <v>12</v>
      </c>
      <c r="B15" s="10">
        <v>0.5</v>
      </c>
      <c r="C15" s="11">
        <v>0.5</v>
      </c>
      <c r="D15" s="11">
        <v>0.5</v>
      </c>
      <c r="E15" s="34">
        <f t="shared" si="0"/>
        <v>0</v>
      </c>
      <c r="F15" s="9">
        <f t="shared" si="1"/>
        <v>0</v>
      </c>
      <c r="G15" s="10">
        <v>0</v>
      </c>
      <c r="H15" s="29">
        <v>0</v>
      </c>
      <c r="I15" s="29">
        <v>0</v>
      </c>
      <c r="J15" s="34">
        <f t="shared" si="2"/>
        <v>0</v>
      </c>
      <c r="K15" s="9" t="str">
        <f t="shared" si="3"/>
        <v>N/A</v>
      </c>
    </row>
    <row r="16" spans="1:17" x14ac:dyDescent="0.3">
      <c r="A16" s="3" t="s">
        <v>13</v>
      </c>
      <c r="B16" s="10">
        <v>0</v>
      </c>
      <c r="C16" s="11">
        <v>0</v>
      </c>
      <c r="D16" s="11">
        <v>0</v>
      </c>
      <c r="E16" s="34">
        <f t="shared" si="0"/>
        <v>0</v>
      </c>
      <c r="F16" s="9" t="str">
        <f t="shared" si="1"/>
        <v>N/A</v>
      </c>
      <c r="G16" s="10">
        <v>0</v>
      </c>
      <c r="H16" s="29">
        <v>0</v>
      </c>
      <c r="I16" s="29">
        <v>0</v>
      </c>
      <c r="J16" s="34">
        <f t="shared" si="2"/>
        <v>0</v>
      </c>
      <c r="K16" s="9" t="str">
        <f t="shared" si="3"/>
        <v>N/A</v>
      </c>
    </row>
    <row r="17" spans="1:11" x14ac:dyDescent="0.3">
      <c r="A17" s="12" t="s">
        <v>14</v>
      </c>
      <c r="B17" s="13">
        <v>5.0599999999999996</v>
      </c>
      <c r="C17" s="14">
        <v>1</v>
      </c>
      <c r="D17" s="14">
        <v>1</v>
      </c>
      <c r="E17" s="35">
        <f t="shared" si="0"/>
        <v>0</v>
      </c>
      <c r="F17" s="15">
        <f t="shared" si="1"/>
        <v>0</v>
      </c>
      <c r="G17" s="13">
        <v>0</v>
      </c>
      <c r="H17" s="14">
        <v>0</v>
      </c>
      <c r="I17" s="14">
        <v>0</v>
      </c>
      <c r="J17" s="35">
        <f t="shared" si="2"/>
        <v>0</v>
      </c>
      <c r="K17" s="15" t="str">
        <f t="shared" si="3"/>
        <v>N/A</v>
      </c>
    </row>
    <row r="18" spans="1:11" x14ac:dyDescent="0.3">
      <c r="A18" s="16" t="s">
        <v>15</v>
      </c>
      <c r="B18" s="17">
        <f>SUM(B8:B17)</f>
        <v>372.34999999999997</v>
      </c>
      <c r="C18" s="18">
        <f>SUM(C8:C17)</f>
        <v>316.40999999999997</v>
      </c>
      <c r="D18" s="18">
        <f>SUM(D8:D17)</f>
        <v>416.51</v>
      </c>
      <c r="E18" s="36">
        <f t="shared" si="0"/>
        <v>100.10000000000002</v>
      </c>
      <c r="F18" s="19">
        <f t="shared" si="1"/>
        <v>0.31636168262697145</v>
      </c>
      <c r="G18" s="17">
        <f>SUM(G8:G17)</f>
        <v>130.72</v>
      </c>
      <c r="H18" s="30">
        <f>SUM(H8:H17)</f>
        <v>129.76000000000002</v>
      </c>
      <c r="I18" s="30">
        <f>SUM(I8:I17)</f>
        <v>166.61</v>
      </c>
      <c r="J18" s="36">
        <f t="shared" si="2"/>
        <v>36.849999999999994</v>
      </c>
      <c r="K18" s="19">
        <f t="shared" si="3"/>
        <v>0.283985819975339</v>
      </c>
    </row>
    <row r="19" spans="1:11" x14ac:dyDescent="0.3">
      <c r="A19" s="20" t="s">
        <v>16</v>
      </c>
      <c r="B19" s="21">
        <v>1.45</v>
      </c>
      <c r="C19" s="22">
        <v>2</v>
      </c>
      <c r="D19" s="22">
        <v>2</v>
      </c>
      <c r="E19" s="37">
        <f t="shared" si="0"/>
        <v>0</v>
      </c>
      <c r="F19" s="23">
        <f t="shared" si="1"/>
        <v>0</v>
      </c>
      <c r="G19" s="21">
        <v>0</v>
      </c>
      <c r="H19" s="22">
        <v>0</v>
      </c>
      <c r="I19" s="22">
        <v>0</v>
      </c>
      <c r="J19" s="37">
        <f t="shared" si="2"/>
        <v>0</v>
      </c>
      <c r="K19" s="23" t="str">
        <f t="shared" si="3"/>
        <v>N/A</v>
      </c>
    </row>
    <row r="20" spans="1:11" ht="14.5" thickBot="1" x14ac:dyDescent="0.35">
      <c r="A20" s="24" t="s">
        <v>17</v>
      </c>
      <c r="B20" s="25">
        <f>SUM(B18:B19)</f>
        <v>373.79999999999995</v>
      </c>
      <c r="C20" s="26">
        <f>SUM(C18:C19)</f>
        <v>318.40999999999997</v>
      </c>
      <c r="D20" s="26">
        <f t="shared" ref="D20" si="8">SUM(D18:D19)</f>
        <v>418.51</v>
      </c>
      <c r="E20" s="38">
        <f t="shared" si="0"/>
        <v>100.10000000000002</v>
      </c>
      <c r="F20" s="27">
        <f t="shared" si="1"/>
        <v>0.31437454853804853</v>
      </c>
      <c r="G20" s="25">
        <f>SUM(G18:G19)</f>
        <v>130.72</v>
      </c>
      <c r="H20" s="26">
        <f>SUM(H18:H19)</f>
        <v>129.76000000000002</v>
      </c>
      <c r="I20" s="26">
        <f t="shared" ref="I20" si="9">SUM(I18:I19)</f>
        <v>166.61</v>
      </c>
      <c r="J20" s="38">
        <f t="shared" si="2"/>
        <v>36.849999999999994</v>
      </c>
      <c r="K20" s="27">
        <f t="shared" si="3"/>
        <v>0.283985819975339</v>
      </c>
    </row>
    <row r="21" spans="1:11" ht="15" thickTop="1" thickBot="1" x14ac:dyDescent="0.35"/>
    <row r="22" spans="1:11" ht="39" customHeight="1" thickTop="1" x14ac:dyDescent="0.3">
      <c r="A22" s="2"/>
      <c r="B22" s="44" t="s">
        <v>18</v>
      </c>
      <c r="C22" s="45"/>
      <c r="D22" s="45"/>
      <c r="E22" s="45"/>
      <c r="F22" s="46"/>
      <c r="G22" s="49" t="s">
        <v>24</v>
      </c>
      <c r="H22" s="49"/>
      <c r="I22" s="49"/>
      <c r="J22" s="49"/>
      <c r="K22" s="49"/>
    </row>
    <row r="23" spans="1:11" ht="42" customHeight="1" x14ac:dyDescent="0.3">
      <c r="A23" s="3"/>
      <c r="B23" s="50" t="s">
        <v>25</v>
      </c>
      <c r="C23" s="51" t="s">
        <v>26</v>
      </c>
      <c r="D23" s="51" t="s">
        <v>27</v>
      </c>
      <c r="E23" s="52" t="s">
        <v>28</v>
      </c>
      <c r="F23" s="53"/>
      <c r="G23" s="50" t="s">
        <v>25</v>
      </c>
      <c r="H23" s="51" t="s">
        <v>26</v>
      </c>
      <c r="I23" s="51" t="s">
        <v>27</v>
      </c>
      <c r="J23" s="52" t="s">
        <v>28</v>
      </c>
      <c r="K23" s="53"/>
    </row>
    <row r="24" spans="1:11" x14ac:dyDescent="0.3">
      <c r="A24" s="5"/>
      <c r="B24" s="54"/>
      <c r="C24" s="55"/>
      <c r="D24" s="55"/>
      <c r="E24" s="56" t="s">
        <v>4</v>
      </c>
      <c r="F24" s="57" t="s">
        <v>5</v>
      </c>
      <c r="G24" s="54"/>
      <c r="H24" s="55"/>
      <c r="I24" s="55"/>
      <c r="J24" s="56" t="s">
        <v>4</v>
      </c>
      <c r="K24" s="57" t="s">
        <v>5</v>
      </c>
    </row>
    <row r="25" spans="1:11" x14ac:dyDescent="0.3">
      <c r="A25" s="3" t="s">
        <v>6</v>
      </c>
      <c r="B25" s="7">
        <v>13.78</v>
      </c>
      <c r="C25" s="8">
        <v>20</v>
      </c>
      <c r="D25" s="8">
        <v>20</v>
      </c>
      <c r="E25" s="33">
        <f t="shared" ref="E25:E37" si="10">D25-C25</f>
        <v>0</v>
      </c>
      <c r="F25" s="9">
        <f t="shared" ref="F25:F37" si="11">IF(C25=0,"N/A",E25/C25)</f>
        <v>0</v>
      </c>
      <c r="G25" s="7">
        <v>110</v>
      </c>
      <c r="H25" s="28">
        <v>110</v>
      </c>
      <c r="I25" s="28">
        <v>130</v>
      </c>
      <c r="J25" s="33">
        <f t="shared" ref="J25:J37" si="12">I25-H25</f>
        <v>20</v>
      </c>
      <c r="K25" s="9">
        <f t="shared" ref="K25:K37" si="13">IF(H25=0,"N/A",J25/H25)</f>
        <v>0.18181818181818182</v>
      </c>
    </row>
    <row r="26" spans="1:11" x14ac:dyDescent="0.3">
      <c r="A26" s="3" t="s">
        <v>7</v>
      </c>
      <c r="B26" s="10">
        <v>329.8</v>
      </c>
      <c r="C26" s="11">
        <v>329.8</v>
      </c>
      <c r="D26" s="11">
        <v>349.8</v>
      </c>
      <c r="E26" s="42">
        <f t="shared" si="10"/>
        <v>20</v>
      </c>
      <c r="F26" s="9">
        <f t="shared" si="11"/>
        <v>6.0642813826561552E-2</v>
      </c>
      <c r="G26" s="10">
        <v>9.0399999999999991</v>
      </c>
      <c r="H26" s="29">
        <v>6</v>
      </c>
      <c r="I26" s="29">
        <v>6</v>
      </c>
      <c r="J26" s="34">
        <f t="shared" si="12"/>
        <v>0</v>
      </c>
      <c r="K26" s="9">
        <f t="shared" si="13"/>
        <v>0</v>
      </c>
    </row>
    <row r="27" spans="1:11" x14ac:dyDescent="0.3">
      <c r="A27" s="3" t="s">
        <v>8</v>
      </c>
      <c r="B27" s="10">
        <v>91.47</v>
      </c>
      <c r="C27" s="11">
        <v>87.15</v>
      </c>
      <c r="D27" s="11">
        <v>95.8</v>
      </c>
      <c r="E27" s="34">
        <f t="shared" si="10"/>
        <v>8.6499999999999915</v>
      </c>
      <c r="F27" s="9">
        <f t="shared" si="11"/>
        <v>9.9254159495123243E-2</v>
      </c>
      <c r="G27" s="10">
        <v>92.76</v>
      </c>
      <c r="H27" s="29">
        <v>90.94</v>
      </c>
      <c r="I27" s="29">
        <v>101.5</v>
      </c>
      <c r="J27" s="34">
        <f t="shared" si="12"/>
        <v>10.560000000000002</v>
      </c>
      <c r="K27" s="9">
        <f t="shared" si="13"/>
        <v>0.11612051902353203</v>
      </c>
    </row>
    <row r="28" spans="1:11" x14ac:dyDescent="0.3">
      <c r="A28" s="3" t="s">
        <v>9</v>
      </c>
      <c r="B28" s="10">
        <v>5</v>
      </c>
      <c r="C28" s="11">
        <v>5</v>
      </c>
      <c r="D28" s="11">
        <v>5</v>
      </c>
      <c r="E28" s="34">
        <f t="shared" si="10"/>
        <v>0</v>
      </c>
      <c r="F28" s="9">
        <f t="shared" si="11"/>
        <v>0</v>
      </c>
      <c r="G28" s="10">
        <v>8</v>
      </c>
      <c r="H28" s="29">
        <v>10</v>
      </c>
      <c r="I28" s="29">
        <v>10</v>
      </c>
      <c r="J28" s="34">
        <f t="shared" si="12"/>
        <v>0</v>
      </c>
      <c r="K28" s="9">
        <f t="shared" si="13"/>
        <v>0</v>
      </c>
    </row>
    <row r="29" spans="1:11" x14ac:dyDescent="0.3">
      <c r="A29" s="3" t="s">
        <v>10</v>
      </c>
      <c r="B29" s="10">
        <v>71.67</v>
      </c>
      <c r="C29" s="11">
        <v>62.48</v>
      </c>
      <c r="D29" s="11">
        <v>71.67</v>
      </c>
      <c r="E29" s="34">
        <f t="shared" si="10"/>
        <v>9.1900000000000048</v>
      </c>
      <c r="F29" s="9">
        <f t="shared" si="11"/>
        <v>0.14708706786171583</v>
      </c>
      <c r="G29" s="10">
        <v>73.48</v>
      </c>
      <c r="H29" s="29">
        <v>51.2</v>
      </c>
      <c r="I29" s="29">
        <v>52.2</v>
      </c>
      <c r="J29" s="34">
        <f t="shared" si="12"/>
        <v>1</v>
      </c>
      <c r="K29" s="9">
        <f t="shared" si="13"/>
        <v>1.953125E-2</v>
      </c>
    </row>
    <row r="30" spans="1:11" x14ac:dyDescent="0.3">
      <c r="A30" s="3" t="s">
        <v>11</v>
      </c>
      <c r="B30" s="10">
        <v>16.040089999999999</v>
      </c>
      <c r="C30" s="11">
        <v>14.59</v>
      </c>
      <c r="D30" s="11">
        <v>19.59</v>
      </c>
      <c r="E30" s="34">
        <f t="shared" si="10"/>
        <v>5</v>
      </c>
      <c r="F30" s="9">
        <f t="shared" si="11"/>
        <v>0.3427004797806717</v>
      </c>
      <c r="G30" s="10">
        <v>1.925918</v>
      </c>
      <c r="H30" s="29">
        <v>1.5</v>
      </c>
      <c r="I30" s="29">
        <v>1.5</v>
      </c>
      <c r="J30" s="34">
        <f t="shared" si="12"/>
        <v>0</v>
      </c>
      <c r="K30" s="9">
        <f t="shared" si="13"/>
        <v>0</v>
      </c>
    </row>
    <row r="31" spans="1:11" ht="16.5" x14ac:dyDescent="0.3">
      <c r="A31" s="3" t="s">
        <v>31</v>
      </c>
      <c r="B31" s="10">
        <v>67.66</v>
      </c>
      <c r="C31" s="11">
        <v>61.55</v>
      </c>
      <c r="D31" s="11">
        <v>121.55</v>
      </c>
      <c r="E31" s="34">
        <f t="shared" ref="E31" si="14">D31-C31</f>
        <v>60</v>
      </c>
      <c r="F31" s="9">
        <f t="shared" ref="F31" si="15">IF(C31=0,"N/A",E31/C31)</f>
        <v>0.97481722177091801</v>
      </c>
      <c r="G31" s="10">
        <v>9.27</v>
      </c>
      <c r="H31" s="29">
        <v>9.06</v>
      </c>
      <c r="I31" s="29">
        <v>69.06</v>
      </c>
      <c r="J31" s="34">
        <f t="shared" ref="J31" si="16">I31-H31</f>
        <v>60</v>
      </c>
      <c r="K31" s="9">
        <f t="shared" ref="K31" si="17">IF(H31=0,"N/A",J31/H31)</f>
        <v>6.6225165562913908</v>
      </c>
    </row>
    <row r="32" spans="1:11" x14ac:dyDescent="0.3">
      <c r="A32" s="3" t="s">
        <v>12</v>
      </c>
      <c r="B32" s="10">
        <v>0</v>
      </c>
      <c r="C32" s="11">
        <v>0</v>
      </c>
      <c r="D32" s="11">
        <v>0</v>
      </c>
      <c r="E32" s="34">
        <f t="shared" si="10"/>
        <v>0</v>
      </c>
      <c r="F32" s="9" t="str">
        <f t="shared" si="11"/>
        <v>N/A</v>
      </c>
      <c r="G32" s="10">
        <v>0</v>
      </c>
      <c r="H32" s="29">
        <v>0</v>
      </c>
      <c r="I32" s="29">
        <v>0</v>
      </c>
      <c r="J32" s="34">
        <f t="shared" si="12"/>
        <v>0</v>
      </c>
      <c r="K32" s="9" t="str">
        <f t="shared" si="13"/>
        <v>N/A</v>
      </c>
    </row>
    <row r="33" spans="1:11" x14ac:dyDescent="0.3">
      <c r="A33" s="3" t="s">
        <v>13</v>
      </c>
      <c r="B33" s="10">
        <v>0</v>
      </c>
      <c r="C33" s="11">
        <v>0</v>
      </c>
      <c r="D33" s="11">
        <v>0</v>
      </c>
      <c r="E33" s="34">
        <f t="shared" si="10"/>
        <v>0</v>
      </c>
      <c r="F33" s="9" t="str">
        <f t="shared" si="11"/>
        <v>N/A</v>
      </c>
      <c r="G33" s="10">
        <v>2.11</v>
      </c>
      <c r="H33" s="29">
        <v>1.6</v>
      </c>
      <c r="I33" s="29">
        <v>2</v>
      </c>
      <c r="J33" s="34">
        <f t="shared" si="12"/>
        <v>0.39999999999999991</v>
      </c>
      <c r="K33" s="9">
        <f t="shared" si="13"/>
        <v>0.24999999999999994</v>
      </c>
    </row>
    <row r="34" spans="1:11" x14ac:dyDescent="0.3">
      <c r="A34" s="12" t="s">
        <v>14</v>
      </c>
      <c r="B34" s="13">
        <v>2.97</v>
      </c>
      <c r="C34" s="14">
        <v>1</v>
      </c>
      <c r="D34" s="14">
        <v>1</v>
      </c>
      <c r="E34" s="35">
        <f t="shared" si="10"/>
        <v>0</v>
      </c>
      <c r="F34" s="15">
        <f t="shared" si="11"/>
        <v>0</v>
      </c>
      <c r="G34" s="13">
        <v>1.95</v>
      </c>
      <c r="H34" s="14">
        <v>1</v>
      </c>
      <c r="I34" s="14">
        <v>1</v>
      </c>
      <c r="J34" s="35">
        <f t="shared" si="12"/>
        <v>0</v>
      </c>
      <c r="K34" s="15">
        <f t="shared" si="13"/>
        <v>0</v>
      </c>
    </row>
    <row r="35" spans="1:11" x14ac:dyDescent="0.3">
      <c r="A35" s="16" t="s">
        <v>15</v>
      </c>
      <c r="B35" s="17">
        <f>SUM(B25:B34)</f>
        <v>598.39008999999999</v>
      </c>
      <c r="C35" s="18">
        <f>SUM(C25:C34)</f>
        <v>581.57000000000005</v>
      </c>
      <c r="D35" s="18">
        <f>SUM(D25:D34)</f>
        <v>684.41</v>
      </c>
      <c r="E35" s="36">
        <f t="shared" si="10"/>
        <v>102.83999999999992</v>
      </c>
      <c r="F35" s="19">
        <f t="shared" si="11"/>
        <v>0.17683167976339892</v>
      </c>
      <c r="G35" s="17">
        <f>SUM(G25:G34)</f>
        <v>308.53591800000004</v>
      </c>
      <c r="H35" s="30">
        <f>SUM(H25:H34)</f>
        <v>281.3</v>
      </c>
      <c r="I35" s="30">
        <f>SUM(I25:I34)</f>
        <v>373.26</v>
      </c>
      <c r="J35" s="36">
        <f t="shared" si="12"/>
        <v>91.95999999999998</v>
      </c>
      <c r="K35" s="19">
        <f t="shared" si="13"/>
        <v>0.3269107714184144</v>
      </c>
    </row>
    <row r="36" spans="1:11" x14ac:dyDescent="0.3">
      <c r="A36" s="20" t="s">
        <v>16</v>
      </c>
      <c r="B36" s="21">
        <v>6.76</v>
      </c>
      <c r="C36" s="22">
        <v>30</v>
      </c>
      <c r="D36" s="22">
        <v>50</v>
      </c>
      <c r="E36" s="37">
        <f t="shared" si="10"/>
        <v>20</v>
      </c>
      <c r="F36" s="23">
        <f t="shared" si="11"/>
        <v>0.66666666666666663</v>
      </c>
      <c r="G36" s="21">
        <v>16.07</v>
      </c>
      <c r="H36" s="22">
        <v>9</v>
      </c>
      <c r="I36" s="22">
        <v>9</v>
      </c>
      <c r="J36" s="37">
        <f t="shared" si="12"/>
        <v>0</v>
      </c>
      <c r="K36" s="23">
        <f t="shared" si="13"/>
        <v>0</v>
      </c>
    </row>
    <row r="37" spans="1:11" ht="14.5" thickBot="1" x14ac:dyDescent="0.35">
      <c r="A37" s="24" t="s">
        <v>17</v>
      </c>
      <c r="B37" s="25">
        <f>SUM(B35:B36)</f>
        <v>605.15008999999998</v>
      </c>
      <c r="C37" s="26">
        <f>SUM(C35:C36)</f>
        <v>611.57000000000005</v>
      </c>
      <c r="D37" s="26">
        <f t="shared" ref="D37" si="18">SUM(D35:D36)</f>
        <v>734.41</v>
      </c>
      <c r="E37" s="38">
        <f t="shared" si="10"/>
        <v>122.83999999999992</v>
      </c>
      <c r="F37" s="27">
        <f t="shared" si="11"/>
        <v>0.20086008142976258</v>
      </c>
      <c r="G37" s="25">
        <f>SUM(G35:G36)</f>
        <v>324.60591800000003</v>
      </c>
      <c r="H37" s="26">
        <f>SUM(H35:H36)</f>
        <v>290.3</v>
      </c>
      <c r="I37" s="26">
        <f t="shared" ref="I37" si="19">SUM(I35:I36)</f>
        <v>382.26</v>
      </c>
      <c r="J37" s="38">
        <f t="shared" si="12"/>
        <v>91.95999999999998</v>
      </c>
      <c r="K37" s="27">
        <f t="shared" si="13"/>
        <v>0.31677574922493962</v>
      </c>
    </row>
    <row r="38" spans="1:11" ht="15" thickTop="1" thickBot="1" x14ac:dyDescent="0.35"/>
    <row r="39" spans="1:11" ht="39" customHeight="1" thickTop="1" x14ac:dyDescent="0.3">
      <c r="A39" s="2"/>
      <c r="B39" s="49" t="s">
        <v>19</v>
      </c>
      <c r="C39" s="49"/>
      <c r="D39" s="49"/>
      <c r="E39" s="49"/>
      <c r="F39" s="49"/>
      <c r="G39" s="49" t="s">
        <v>20</v>
      </c>
      <c r="H39" s="49"/>
      <c r="I39" s="49"/>
      <c r="J39" s="49"/>
      <c r="K39" s="49"/>
    </row>
    <row r="40" spans="1:11" ht="42" customHeight="1" x14ac:dyDescent="0.3">
      <c r="A40" s="3"/>
      <c r="B40" s="50" t="s">
        <v>25</v>
      </c>
      <c r="C40" s="51" t="s">
        <v>26</v>
      </c>
      <c r="D40" s="51" t="s">
        <v>27</v>
      </c>
      <c r="E40" s="52" t="s">
        <v>28</v>
      </c>
      <c r="F40" s="53"/>
      <c r="G40" s="50" t="s">
        <v>25</v>
      </c>
      <c r="H40" s="51" t="s">
        <v>26</v>
      </c>
      <c r="I40" s="51" t="s">
        <v>27</v>
      </c>
      <c r="J40" s="52" t="s">
        <v>28</v>
      </c>
      <c r="K40" s="53"/>
    </row>
    <row r="41" spans="1:11" x14ac:dyDescent="0.3">
      <c r="A41" s="5"/>
      <c r="B41" s="54"/>
      <c r="C41" s="55"/>
      <c r="D41" s="55"/>
      <c r="E41" s="56" t="s">
        <v>4</v>
      </c>
      <c r="F41" s="57" t="s">
        <v>5</v>
      </c>
      <c r="G41" s="54"/>
      <c r="H41" s="55"/>
      <c r="I41" s="55"/>
      <c r="J41" s="56" t="s">
        <v>4</v>
      </c>
      <c r="K41" s="57" t="s">
        <v>5</v>
      </c>
    </row>
    <row r="42" spans="1:11" x14ac:dyDescent="0.3">
      <c r="A42" s="3" t="s">
        <v>6</v>
      </c>
      <c r="B42" s="7">
        <v>18</v>
      </c>
      <c r="C42" s="8">
        <v>45</v>
      </c>
      <c r="D42" s="8">
        <v>59.28</v>
      </c>
      <c r="E42" s="33">
        <f t="shared" ref="E42:E54" si="20">D42-C42</f>
        <v>14.280000000000001</v>
      </c>
      <c r="F42" s="9">
        <f t="shared" ref="F42:F54" si="21">IF(C42=0,"N/A",E42/C42)</f>
        <v>0.31733333333333336</v>
      </c>
      <c r="G42" s="7">
        <v>3</v>
      </c>
      <c r="H42" s="28">
        <v>0</v>
      </c>
      <c r="I42" s="28">
        <v>0</v>
      </c>
      <c r="J42" s="33">
        <f t="shared" ref="J42:J54" si="22">I42-H42</f>
        <v>0</v>
      </c>
      <c r="K42" s="9" t="str">
        <f t="shared" ref="K42:K54" si="23">IF(H42=0,"N/A",J42/H42)</f>
        <v>N/A</v>
      </c>
    </row>
    <row r="43" spans="1:11" x14ac:dyDescent="0.3">
      <c r="A43" s="3" t="s">
        <v>7</v>
      </c>
      <c r="B43" s="10">
        <v>18.5</v>
      </c>
      <c r="C43" s="11">
        <v>23.5</v>
      </c>
      <c r="D43" s="11">
        <v>31.12</v>
      </c>
      <c r="E43" s="34">
        <f t="shared" si="20"/>
        <v>7.620000000000001</v>
      </c>
      <c r="F43" s="9">
        <f t="shared" si="21"/>
        <v>0.32425531914893624</v>
      </c>
      <c r="G43" s="7">
        <v>18.46</v>
      </c>
      <c r="H43" s="28">
        <v>18.46</v>
      </c>
      <c r="I43" s="28">
        <v>23.46</v>
      </c>
      <c r="J43" s="43">
        <f t="shared" si="22"/>
        <v>5</v>
      </c>
      <c r="K43" s="9">
        <f t="shared" si="23"/>
        <v>0.27085590465872156</v>
      </c>
    </row>
    <row r="44" spans="1:11" x14ac:dyDescent="0.3">
      <c r="A44" s="3" t="s">
        <v>8</v>
      </c>
      <c r="B44" s="10">
        <v>113.54</v>
      </c>
      <c r="C44" s="11">
        <v>123.03</v>
      </c>
      <c r="D44" s="11">
        <v>178.57</v>
      </c>
      <c r="E44" s="34">
        <f t="shared" si="20"/>
        <v>55.539999999999992</v>
      </c>
      <c r="F44" s="9">
        <f t="shared" si="21"/>
        <v>0.45143460944485075</v>
      </c>
      <c r="G44" s="10">
        <v>30.43</v>
      </c>
      <c r="H44" s="29">
        <v>34.770000000000003</v>
      </c>
      <c r="I44" s="29">
        <v>40</v>
      </c>
      <c r="J44" s="34">
        <f t="shared" si="22"/>
        <v>5.2299999999999969</v>
      </c>
      <c r="K44" s="9">
        <f t="shared" si="23"/>
        <v>0.15041702617198724</v>
      </c>
    </row>
    <row r="45" spans="1:11" x14ac:dyDescent="0.3">
      <c r="A45" s="3" t="s">
        <v>9</v>
      </c>
      <c r="B45" s="10">
        <v>0</v>
      </c>
      <c r="C45" s="11">
        <v>0</v>
      </c>
      <c r="D45" s="11">
        <v>0</v>
      </c>
      <c r="E45" s="34">
        <f t="shared" si="20"/>
        <v>0</v>
      </c>
      <c r="F45" s="9" t="str">
        <f t="shared" si="21"/>
        <v>N/A</v>
      </c>
      <c r="G45" s="10">
        <v>0</v>
      </c>
      <c r="H45" s="29">
        <v>0</v>
      </c>
      <c r="I45" s="29">
        <v>0</v>
      </c>
      <c r="J45" s="34">
        <f t="shared" si="22"/>
        <v>0</v>
      </c>
      <c r="K45" s="9" t="str">
        <f t="shared" si="23"/>
        <v>N/A</v>
      </c>
    </row>
    <row r="46" spans="1:11" x14ac:dyDescent="0.3">
      <c r="A46" s="3" t="s">
        <v>10</v>
      </c>
      <c r="B46" s="10">
        <v>92.62</v>
      </c>
      <c r="C46" s="11">
        <v>90</v>
      </c>
      <c r="D46" s="11">
        <v>118.56</v>
      </c>
      <c r="E46" s="34">
        <f t="shared" si="20"/>
        <v>28.560000000000002</v>
      </c>
      <c r="F46" s="9">
        <f t="shared" si="21"/>
        <v>0.31733333333333336</v>
      </c>
      <c r="G46" s="10">
        <v>35.07</v>
      </c>
      <c r="H46" s="29">
        <v>15.2</v>
      </c>
      <c r="I46" s="29">
        <v>25.2</v>
      </c>
      <c r="J46" s="34">
        <f t="shared" si="22"/>
        <v>10</v>
      </c>
      <c r="K46" s="9">
        <f t="shared" si="23"/>
        <v>0.65789473684210531</v>
      </c>
    </row>
    <row r="47" spans="1:11" x14ac:dyDescent="0.3">
      <c r="A47" s="3" t="s">
        <v>11</v>
      </c>
      <c r="B47" s="10">
        <v>0</v>
      </c>
      <c r="C47" s="11">
        <v>0</v>
      </c>
      <c r="D47" s="11">
        <v>0</v>
      </c>
      <c r="E47" s="34">
        <f t="shared" si="20"/>
        <v>0</v>
      </c>
      <c r="F47" s="9" t="str">
        <f t="shared" si="21"/>
        <v>N/A</v>
      </c>
      <c r="G47" s="10">
        <v>0</v>
      </c>
      <c r="H47" s="29">
        <v>0</v>
      </c>
      <c r="I47" s="29">
        <v>0</v>
      </c>
      <c r="J47" s="34">
        <f t="shared" si="22"/>
        <v>0</v>
      </c>
      <c r="K47" s="9" t="str">
        <f t="shared" si="23"/>
        <v>N/A</v>
      </c>
    </row>
    <row r="48" spans="1:11" ht="16.5" x14ac:dyDescent="0.3">
      <c r="A48" s="3" t="s">
        <v>31</v>
      </c>
      <c r="B48" s="10">
        <v>48.47</v>
      </c>
      <c r="C48" s="11">
        <v>52.47</v>
      </c>
      <c r="D48" s="11">
        <v>52.47</v>
      </c>
      <c r="E48" s="34">
        <f t="shared" ref="E48" si="24">D48-C48</f>
        <v>0</v>
      </c>
      <c r="F48" s="9">
        <f t="shared" ref="F48" si="25">IF(C48=0,"N/A",E48/C48)</f>
        <v>0</v>
      </c>
      <c r="G48" s="10">
        <v>17.71</v>
      </c>
      <c r="H48" s="29">
        <v>20.23</v>
      </c>
      <c r="I48" s="29">
        <v>50.23</v>
      </c>
      <c r="J48" s="34">
        <f t="shared" ref="J48" si="26">I48-H48</f>
        <v>29.999999999999996</v>
      </c>
      <c r="K48" s="9">
        <f t="shared" ref="K48" si="27">IF(H48=0,"N/A",J48/H48)</f>
        <v>1.4829461196243201</v>
      </c>
    </row>
    <row r="49" spans="1:11" x14ac:dyDescent="0.3">
      <c r="A49" s="3" t="s">
        <v>12</v>
      </c>
      <c r="B49" s="10">
        <v>0</v>
      </c>
      <c r="C49" s="11">
        <v>0</v>
      </c>
      <c r="D49" s="11">
        <v>0</v>
      </c>
      <c r="E49" s="34">
        <f t="shared" si="20"/>
        <v>0</v>
      </c>
      <c r="F49" s="9" t="str">
        <f t="shared" si="21"/>
        <v>N/A</v>
      </c>
      <c r="G49" s="10">
        <v>0</v>
      </c>
      <c r="H49" s="29">
        <v>0</v>
      </c>
      <c r="I49" s="29">
        <v>0</v>
      </c>
      <c r="J49" s="34">
        <f t="shared" si="22"/>
        <v>0</v>
      </c>
      <c r="K49" s="9" t="str">
        <f t="shared" si="23"/>
        <v>N/A</v>
      </c>
    </row>
    <row r="50" spans="1:11" x14ac:dyDescent="0.3">
      <c r="A50" s="3" t="s">
        <v>13</v>
      </c>
      <c r="B50" s="10">
        <v>0</v>
      </c>
      <c r="C50" s="11">
        <v>0</v>
      </c>
      <c r="D50" s="11">
        <v>0</v>
      </c>
      <c r="E50" s="34">
        <f t="shared" si="20"/>
        <v>0</v>
      </c>
      <c r="F50" s="9" t="str">
        <f t="shared" si="21"/>
        <v>N/A</v>
      </c>
      <c r="G50" s="10">
        <v>0</v>
      </c>
      <c r="H50" s="29">
        <v>0</v>
      </c>
      <c r="I50" s="29">
        <v>0</v>
      </c>
      <c r="J50" s="34">
        <f t="shared" si="22"/>
        <v>0</v>
      </c>
      <c r="K50" s="9" t="str">
        <f t="shared" si="23"/>
        <v>N/A</v>
      </c>
    </row>
    <row r="51" spans="1:11" x14ac:dyDescent="0.3">
      <c r="A51" s="12" t="s">
        <v>14</v>
      </c>
      <c r="B51" s="13">
        <v>0</v>
      </c>
      <c r="C51" s="14">
        <v>0</v>
      </c>
      <c r="D51" s="14">
        <v>0</v>
      </c>
      <c r="E51" s="35">
        <f t="shared" si="20"/>
        <v>0</v>
      </c>
      <c r="F51" s="15" t="str">
        <f t="shared" si="21"/>
        <v>N/A</v>
      </c>
      <c r="G51" s="13">
        <v>0</v>
      </c>
      <c r="H51" s="14">
        <v>0</v>
      </c>
      <c r="I51" s="14">
        <v>0</v>
      </c>
      <c r="J51" s="35">
        <f t="shared" si="22"/>
        <v>0</v>
      </c>
      <c r="K51" s="15" t="str">
        <f t="shared" si="23"/>
        <v>N/A</v>
      </c>
    </row>
    <row r="52" spans="1:11" x14ac:dyDescent="0.3">
      <c r="A52" s="16" t="s">
        <v>15</v>
      </c>
      <c r="B52" s="17">
        <f>SUM(B42:B51)</f>
        <v>291.13</v>
      </c>
      <c r="C52" s="18">
        <f>SUM(C42:C51)</f>
        <v>334</v>
      </c>
      <c r="D52" s="18">
        <f>SUM(D42:D51)</f>
        <v>440</v>
      </c>
      <c r="E52" s="36">
        <f t="shared" si="20"/>
        <v>106</v>
      </c>
      <c r="F52" s="19">
        <f t="shared" si="21"/>
        <v>0.31736526946107785</v>
      </c>
      <c r="G52" s="17">
        <f>SUM(G42:G51)</f>
        <v>104.67000000000002</v>
      </c>
      <c r="H52" s="30">
        <f>SUM(H42:H51)</f>
        <v>88.660000000000011</v>
      </c>
      <c r="I52" s="30">
        <f>SUM(I42:I51)</f>
        <v>138.88999999999999</v>
      </c>
      <c r="J52" s="36">
        <f t="shared" si="22"/>
        <v>50.229999999999976</v>
      </c>
      <c r="K52" s="19">
        <f t="shared" si="23"/>
        <v>0.56654635686893717</v>
      </c>
    </row>
    <row r="53" spans="1:11" x14ac:dyDescent="0.3">
      <c r="A53" s="20" t="s">
        <v>16</v>
      </c>
      <c r="B53" s="21">
        <v>0</v>
      </c>
      <c r="C53" s="22">
        <v>0</v>
      </c>
      <c r="D53" s="22">
        <v>0</v>
      </c>
      <c r="E53" s="37">
        <f t="shared" si="20"/>
        <v>0</v>
      </c>
      <c r="F53" s="23" t="str">
        <f t="shared" si="21"/>
        <v>N/A</v>
      </c>
      <c r="G53" s="21">
        <v>0</v>
      </c>
      <c r="H53" s="22">
        <v>0</v>
      </c>
      <c r="I53" s="22">
        <v>0</v>
      </c>
      <c r="J53" s="37">
        <f t="shared" si="22"/>
        <v>0</v>
      </c>
      <c r="K53" s="23" t="str">
        <f t="shared" si="23"/>
        <v>N/A</v>
      </c>
    </row>
    <row r="54" spans="1:11" ht="14.5" thickBot="1" x14ac:dyDescent="0.35">
      <c r="A54" s="24" t="s">
        <v>17</v>
      </c>
      <c r="B54" s="25">
        <f t="shared" ref="B54" si="28">SUM(B52:B53)</f>
        <v>291.13</v>
      </c>
      <c r="C54" s="26">
        <f>SUM(C52:C53)</f>
        <v>334</v>
      </c>
      <c r="D54" s="26">
        <f t="shared" ref="D54" si="29">SUM(D52:D53)</f>
        <v>440</v>
      </c>
      <c r="E54" s="38">
        <f t="shared" si="20"/>
        <v>106</v>
      </c>
      <c r="F54" s="27">
        <f t="shared" si="21"/>
        <v>0.31736526946107785</v>
      </c>
      <c r="G54" s="25">
        <f>SUM(G52:G53)</f>
        <v>104.67000000000002</v>
      </c>
      <c r="H54" s="26">
        <f>SUM(H52:H53)</f>
        <v>88.660000000000011</v>
      </c>
      <c r="I54" s="26">
        <f t="shared" ref="I54" si="30">SUM(I52:I53)</f>
        <v>138.88999999999999</v>
      </c>
      <c r="J54" s="38">
        <f t="shared" si="22"/>
        <v>50.229999999999976</v>
      </c>
      <c r="K54" s="27">
        <f t="shared" si="23"/>
        <v>0.56654635686893717</v>
      </c>
    </row>
    <row r="55" spans="1:11" ht="15" thickTop="1" thickBot="1" x14ac:dyDescent="0.35"/>
    <row r="56" spans="1:11" ht="31.5" customHeight="1" thickTop="1" x14ac:dyDescent="0.3">
      <c r="A56" s="2"/>
      <c r="B56" s="44" t="s">
        <v>21</v>
      </c>
      <c r="C56" s="45"/>
      <c r="D56" s="45"/>
      <c r="E56" s="45"/>
      <c r="F56" s="46"/>
      <c r="G56" s="44" t="s">
        <v>29</v>
      </c>
      <c r="H56" s="45"/>
      <c r="I56" s="45"/>
      <c r="J56" s="45"/>
      <c r="K56" s="46"/>
    </row>
    <row r="57" spans="1:11" ht="44" customHeight="1" x14ac:dyDescent="0.3">
      <c r="A57" s="3"/>
      <c r="B57" s="50" t="s">
        <v>25</v>
      </c>
      <c r="C57" s="51" t="s">
        <v>26</v>
      </c>
      <c r="D57" s="51" t="s">
        <v>27</v>
      </c>
      <c r="E57" s="52" t="s">
        <v>28</v>
      </c>
      <c r="F57" s="53"/>
      <c r="G57" s="50" t="s">
        <v>25</v>
      </c>
      <c r="H57" s="51" t="s">
        <v>26</v>
      </c>
      <c r="I57" s="51" t="s">
        <v>27</v>
      </c>
      <c r="J57" s="52" t="s">
        <v>28</v>
      </c>
      <c r="K57" s="53"/>
    </row>
    <row r="58" spans="1:11" x14ac:dyDescent="0.3">
      <c r="A58" s="5"/>
      <c r="B58" s="54"/>
      <c r="C58" s="55"/>
      <c r="D58" s="55"/>
      <c r="E58" s="56" t="s">
        <v>4</v>
      </c>
      <c r="F58" s="57" t="s">
        <v>5</v>
      </c>
      <c r="G58" s="54"/>
      <c r="H58" s="55"/>
      <c r="I58" s="55"/>
      <c r="J58" s="56" t="s">
        <v>4</v>
      </c>
      <c r="K58" s="57" t="s">
        <v>5</v>
      </c>
    </row>
    <row r="59" spans="1:11" x14ac:dyDescent="0.3">
      <c r="A59" s="3" t="s">
        <v>6</v>
      </c>
      <c r="B59" s="7">
        <v>3.28</v>
      </c>
      <c r="C59" s="28">
        <v>3.28</v>
      </c>
      <c r="D59" s="28">
        <v>3.28</v>
      </c>
      <c r="E59" s="33">
        <f t="shared" ref="E59:E71" si="31">D59-C59</f>
        <v>0</v>
      </c>
      <c r="F59" s="9">
        <f t="shared" ref="F59:F71" si="32">IF(C59=0,"N/A",E59/C59)</f>
        <v>0</v>
      </c>
      <c r="G59" s="7">
        <v>90</v>
      </c>
      <c r="H59" s="28">
        <v>145</v>
      </c>
      <c r="I59" s="28">
        <v>212.15</v>
      </c>
      <c r="J59" s="33">
        <f t="shared" ref="J59:J71" si="33">I59-H59</f>
        <v>67.150000000000006</v>
      </c>
      <c r="K59" s="9">
        <f t="shared" ref="K59:K71" si="34">IF(H59=0,"N/A",J59/H59)</f>
        <v>0.46310344827586208</v>
      </c>
    </row>
    <row r="60" spans="1:11" x14ac:dyDescent="0.3">
      <c r="A60" s="3" t="s">
        <v>7</v>
      </c>
      <c r="B60" s="10">
        <v>17.59</v>
      </c>
      <c r="C60" s="29">
        <v>19.28</v>
      </c>
      <c r="D60" s="29">
        <v>24.28</v>
      </c>
      <c r="E60" s="42">
        <f t="shared" si="31"/>
        <v>5</v>
      </c>
      <c r="F60" s="9">
        <f t="shared" si="32"/>
        <v>0.25933609958506221</v>
      </c>
      <c r="G60" s="10">
        <v>0</v>
      </c>
      <c r="H60" s="29">
        <v>0</v>
      </c>
      <c r="I60" s="29">
        <v>0</v>
      </c>
      <c r="J60" s="34">
        <f t="shared" si="33"/>
        <v>0</v>
      </c>
      <c r="K60" s="9" t="str">
        <f t="shared" si="34"/>
        <v>N/A</v>
      </c>
    </row>
    <row r="61" spans="1:11" x14ac:dyDescent="0.3">
      <c r="A61" s="3" t="s">
        <v>8</v>
      </c>
      <c r="B61" s="10">
        <v>23.83</v>
      </c>
      <c r="C61" s="29">
        <v>27.89</v>
      </c>
      <c r="D61" s="29">
        <v>32.89</v>
      </c>
      <c r="E61" s="34">
        <f t="shared" si="31"/>
        <v>5</v>
      </c>
      <c r="F61" s="9">
        <f t="shared" si="32"/>
        <v>0.17927572606669057</v>
      </c>
      <c r="G61" s="10">
        <v>0</v>
      </c>
      <c r="H61" s="29">
        <v>0</v>
      </c>
      <c r="I61" s="29">
        <v>0</v>
      </c>
      <c r="J61" s="34">
        <f t="shared" si="33"/>
        <v>0</v>
      </c>
      <c r="K61" s="9" t="str">
        <f t="shared" si="34"/>
        <v>N/A</v>
      </c>
    </row>
    <row r="62" spans="1:11" x14ac:dyDescent="0.3">
      <c r="A62" s="3" t="s">
        <v>9</v>
      </c>
      <c r="B62" s="10">
        <v>0</v>
      </c>
      <c r="C62" s="29">
        <v>0</v>
      </c>
      <c r="D62" s="29">
        <v>0</v>
      </c>
      <c r="E62" s="34">
        <f t="shared" si="31"/>
        <v>0</v>
      </c>
      <c r="F62" s="9" t="str">
        <f t="shared" si="32"/>
        <v>N/A</v>
      </c>
      <c r="G62" s="10">
        <v>294.17</v>
      </c>
      <c r="H62" s="29">
        <v>329.23</v>
      </c>
      <c r="I62" s="29">
        <v>481.7</v>
      </c>
      <c r="J62" s="34">
        <f t="shared" si="33"/>
        <v>152.46999999999997</v>
      </c>
      <c r="K62" s="9">
        <f t="shared" si="34"/>
        <v>0.46311089511891373</v>
      </c>
    </row>
    <row r="63" spans="1:11" x14ac:dyDescent="0.3">
      <c r="A63" s="3" t="s">
        <v>10</v>
      </c>
      <c r="B63" s="10">
        <v>125.46</v>
      </c>
      <c r="C63" s="29">
        <v>136.13</v>
      </c>
      <c r="D63" s="29">
        <v>146.13</v>
      </c>
      <c r="E63" s="34">
        <f t="shared" si="31"/>
        <v>10</v>
      </c>
      <c r="F63" s="9">
        <f t="shared" si="32"/>
        <v>7.3459193418056276E-2</v>
      </c>
      <c r="G63" s="10">
        <v>0</v>
      </c>
      <c r="H63" s="29">
        <v>10</v>
      </c>
      <c r="I63" s="29">
        <v>14.63</v>
      </c>
      <c r="J63" s="34">
        <f t="shared" si="33"/>
        <v>4.6300000000000008</v>
      </c>
      <c r="K63" s="9">
        <f t="shared" si="34"/>
        <v>0.46300000000000008</v>
      </c>
    </row>
    <row r="64" spans="1:11" x14ac:dyDescent="0.3">
      <c r="A64" s="3" t="s">
        <v>11</v>
      </c>
      <c r="B64" s="10">
        <v>0.372728</v>
      </c>
      <c r="C64" s="29">
        <v>0</v>
      </c>
      <c r="D64" s="29">
        <v>0</v>
      </c>
      <c r="E64" s="34">
        <f t="shared" si="31"/>
        <v>0</v>
      </c>
      <c r="F64" s="9" t="str">
        <f t="shared" si="32"/>
        <v>N/A</v>
      </c>
      <c r="G64" s="10">
        <v>19.614932</v>
      </c>
      <c r="H64" s="29">
        <v>17.18</v>
      </c>
      <c r="I64" s="29">
        <v>25.14</v>
      </c>
      <c r="J64" s="34">
        <f t="shared" si="33"/>
        <v>7.9600000000000009</v>
      </c>
      <c r="K64" s="9">
        <f t="shared" si="34"/>
        <v>0.46332945285215371</v>
      </c>
    </row>
    <row r="65" spans="1:11" ht="16.5" x14ac:dyDescent="0.3">
      <c r="A65" s="3" t="s">
        <v>31</v>
      </c>
      <c r="B65" s="10">
        <v>15.47</v>
      </c>
      <c r="C65" s="29">
        <v>18.420000000000002</v>
      </c>
      <c r="D65" s="29">
        <v>48.42</v>
      </c>
      <c r="E65" s="34">
        <f t="shared" ref="E65" si="35">D65-C65</f>
        <v>30</v>
      </c>
      <c r="F65" s="9">
        <f t="shared" ref="F65" si="36">IF(C65=0,"N/A",E65/C65)</f>
        <v>1.6286644951140063</v>
      </c>
      <c r="G65" s="10">
        <v>0</v>
      </c>
      <c r="H65" s="29">
        <v>0</v>
      </c>
      <c r="I65" s="29">
        <v>0</v>
      </c>
      <c r="J65" s="34">
        <f t="shared" ref="J65" si="37">I65-H65</f>
        <v>0</v>
      </c>
      <c r="K65" s="9" t="str">
        <f t="shared" ref="K65" si="38">IF(H65=0,"N/A",J65/H65)</f>
        <v>N/A</v>
      </c>
    </row>
    <row r="66" spans="1:11" x14ac:dyDescent="0.3">
      <c r="A66" s="3" t="s">
        <v>12</v>
      </c>
      <c r="B66" s="10">
        <v>2.2099760000000002</v>
      </c>
      <c r="C66" s="29">
        <v>1</v>
      </c>
      <c r="D66" s="29">
        <v>1</v>
      </c>
      <c r="E66" s="34">
        <f t="shared" si="31"/>
        <v>0</v>
      </c>
      <c r="F66" s="9">
        <f t="shared" si="32"/>
        <v>0</v>
      </c>
      <c r="G66" s="10">
        <v>0</v>
      </c>
      <c r="H66" s="29">
        <v>0</v>
      </c>
      <c r="I66" s="29">
        <v>0</v>
      </c>
      <c r="J66" s="34">
        <f t="shared" si="33"/>
        <v>0</v>
      </c>
      <c r="K66" s="9" t="str">
        <f t="shared" si="34"/>
        <v>N/A</v>
      </c>
    </row>
    <row r="67" spans="1:11" x14ac:dyDescent="0.3">
      <c r="A67" s="3" t="s">
        <v>13</v>
      </c>
      <c r="B67" s="10">
        <v>0</v>
      </c>
      <c r="C67" s="29">
        <v>0</v>
      </c>
      <c r="D67" s="29">
        <v>0</v>
      </c>
      <c r="E67" s="34">
        <f t="shared" si="31"/>
        <v>0</v>
      </c>
      <c r="F67" s="9" t="str">
        <f t="shared" si="32"/>
        <v>N/A</v>
      </c>
      <c r="G67" s="10">
        <v>15.4</v>
      </c>
      <c r="H67" s="29">
        <v>19.399999999999999</v>
      </c>
      <c r="I67" s="29">
        <v>28.38</v>
      </c>
      <c r="J67" s="34">
        <f t="shared" si="33"/>
        <v>8.98</v>
      </c>
      <c r="K67" s="9">
        <f t="shared" si="34"/>
        <v>0.46288659793814441</v>
      </c>
    </row>
    <row r="68" spans="1:11" x14ac:dyDescent="0.3">
      <c r="A68" s="12" t="s">
        <v>14</v>
      </c>
      <c r="B68" s="13">
        <v>2.33</v>
      </c>
      <c r="C68" s="14">
        <v>0</v>
      </c>
      <c r="D68" s="14">
        <v>0</v>
      </c>
      <c r="E68" s="35">
        <f t="shared" si="31"/>
        <v>0</v>
      </c>
      <c r="F68" s="15" t="str">
        <f t="shared" si="32"/>
        <v>N/A</v>
      </c>
      <c r="G68" s="13">
        <v>0</v>
      </c>
      <c r="H68" s="14">
        <v>0</v>
      </c>
      <c r="I68" s="14">
        <v>0</v>
      </c>
      <c r="J68" s="35">
        <f t="shared" si="33"/>
        <v>0</v>
      </c>
      <c r="K68" s="15" t="str">
        <f t="shared" si="34"/>
        <v>N/A</v>
      </c>
    </row>
    <row r="69" spans="1:11" x14ac:dyDescent="0.3">
      <c r="A69" s="16" t="s">
        <v>15</v>
      </c>
      <c r="B69" s="17">
        <f>SUM(B59:B68)</f>
        <v>190.54270400000001</v>
      </c>
      <c r="C69" s="30">
        <f>SUM(C59:C68)</f>
        <v>206</v>
      </c>
      <c r="D69" s="30">
        <f>SUM(D59:D68)</f>
        <v>256</v>
      </c>
      <c r="E69" s="36">
        <f t="shared" si="31"/>
        <v>50</v>
      </c>
      <c r="F69" s="19">
        <f t="shared" si="32"/>
        <v>0.24271844660194175</v>
      </c>
      <c r="G69" s="17">
        <f>SUM(G59:G68)</f>
        <v>419.184932</v>
      </c>
      <c r="H69" s="30">
        <f>SUM(H59:H68)</f>
        <v>520.81000000000006</v>
      </c>
      <c r="I69" s="30">
        <f>SUM(I59:I68)</f>
        <v>762</v>
      </c>
      <c r="J69" s="36">
        <f t="shared" si="33"/>
        <v>241.18999999999994</v>
      </c>
      <c r="K69" s="19">
        <f t="shared" si="34"/>
        <v>0.46310554712851121</v>
      </c>
    </row>
    <row r="70" spans="1:11" x14ac:dyDescent="0.3">
      <c r="A70" s="20" t="s">
        <v>16</v>
      </c>
      <c r="B70" s="21">
        <v>3.98</v>
      </c>
      <c r="C70" s="22">
        <v>4</v>
      </c>
      <c r="D70" s="22">
        <v>4</v>
      </c>
      <c r="E70" s="37">
        <f t="shared" si="31"/>
        <v>0</v>
      </c>
      <c r="F70" s="23">
        <f t="shared" si="32"/>
        <v>0</v>
      </c>
      <c r="G70" s="21">
        <v>0</v>
      </c>
      <c r="H70" s="22">
        <v>0</v>
      </c>
      <c r="I70" s="22">
        <v>0</v>
      </c>
      <c r="J70" s="37">
        <f t="shared" si="33"/>
        <v>0</v>
      </c>
      <c r="K70" s="23" t="str">
        <f t="shared" si="34"/>
        <v>N/A</v>
      </c>
    </row>
    <row r="71" spans="1:11" ht="14.5" thickBot="1" x14ac:dyDescent="0.35">
      <c r="A71" s="24" t="s">
        <v>17</v>
      </c>
      <c r="B71" s="25">
        <f>SUM(B69:B70)</f>
        <v>194.522704</v>
      </c>
      <c r="C71" s="26">
        <f>SUM(C69:C70)</f>
        <v>210</v>
      </c>
      <c r="D71" s="26">
        <f t="shared" ref="D71" si="39">SUM(D69:D70)</f>
        <v>260</v>
      </c>
      <c r="E71" s="38">
        <f t="shared" si="31"/>
        <v>50</v>
      </c>
      <c r="F71" s="27">
        <f t="shared" si="32"/>
        <v>0.23809523809523808</v>
      </c>
      <c r="G71" s="25">
        <f>SUM(G69:G70)</f>
        <v>419.184932</v>
      </c>
      <c r="H71" s="26">
        <f>SUM(H69:H70)</f>
        <v>520.81000000000006</v>
      </c>
      <c r="I71" s="26">
        <f t="shared" ref="I71" si="40">SUM(I69:I70)</f>
        <v>762</v>
      </c>
      <c r="J71" s="38">
        <f t="shared" si="33"/>
        <v>241.18999999999994</v>
      </c>
      <c r="K71" s="27">
        <f t="shared" si="34"/>
        <v>0.46310554712851121</v>
      </c>
    </row>
    <row r="72" spans="1:11" ht="14.5" thickTop="1" x14ac:dyDescent="0.3">
      <c r="A72" s="39" t="s">
        <v>30</v>
      </c>
    </row>
  </sheetData>
  <mergeCells count="44">
    <mergeCell ref="D23:D24"/>
    <mergeCell ref="E23:F23"/>
    <mergeCell ref="B6:B7"/>
    <mergeCell ref="C6:C7"/>
    <mergeCell ref="D6:D7"/>
    <mergeCell ref="E6:F6"/>
    <mergeCell ref="G39:K39"/>
    <mergeCell ref="G40:G41"/>
    <mergeCell ref="H40:H41"/>
    <mergeCell ref="I40:I41"/>
    <mergeCell ref="J40:K40"/>
    <mergeCell ref="J57:K57"/>
    <mergeCell ref="G56:K56"/>
    <mergeCell ref="G57:G58"/>
    <mergeCell ref="H57:H58"/>
    <mergeCell ref="I57:I58"/>
    <mergeCell ref="D57:D58"/>
    <mergeCell ref="E57:F57"/>
    <mergeCell ref="B57:B58"/>
    <mergeCell ref="C57:C58"/>
    <mergeCell ref="J23:K23"/>
    <mergeCell ref="B40:B41"/>
    <mergeCell ref="C40:C41"/>
    <mergeCell ref="D40:D41"/>
    <mergeCell ref="E40:F40"/>
    <mergeCell ref="B56:F56"/>
    <mergeCell ref="B39:F39"/>
    <mergeCell ref="G23:G24"/>
    <mergeCell ref="H23:H24"/>
    <mergeCell ref="I23:I24"/>
    <mergeCell ref="B23:B24"/>
    <mergeCell ref="C23:C24"/>
    <mergeCell ref="H6:H7"/>
    <mergeCell ref="B5:F5"/>
    <mergeCell ref="G5:K5"/>
    <mergeCell ref="B22:F22"/>
    <mergeCell ref="A1:K1"/>
    <mergeCell ref="A2:K2"/>
    <mergeCell ref="A3:K3"/>
    <mergeCell ref="A4:K4"/>
    <mergeCell ref="G22:K22"/>
    <mergeCell ref="I6:I7"/>
    <mergeCell ref="J6:K6"/>
    <mergeCell ref="G6:G7"/>
  </mergeCells>
  <printOptions horizontalCentered="1"/>
  <pageMargins left="0.7" right="0.7" top="0.75" bottom="0.75" header="0.3" footer="0.3"/>
  <pageSetup scale="70" orientation="portrait" horizontalDpi="1200" verticalDpi="12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Admin Priorities</vt:lpstr>
      <vt:lpstr>'FY22 Admin Priorities'!Print_Titles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NSF</cp:lastModifiedBy>
  <cp:lastPrinted>2021-04-26T16:10:58Z</cp:lastPrinted>
  <dcterms:created xsi:type="dcterms:W3CDTF">2021-04-26T13:38:56Z</dcterms:created>
  <dcterms:modified xsi:type="dcterms:W3CDTF">2021-05-24T15:30:40Z</dcterms:modified>
</cp:coreProperties>
</file>